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ESH\ESH Pubs\2_working\document\00_new\review_periodic\tracking\"/>
    </mc:Choice>
  </mc:AlternateContent>
  <xr:revisionPtr revIDLastSave="0" documentId="13_ncr:1_{E9786F62-2C08-44E3-8E73-3D8CF6D5D7A4}" xr6:coauthVersionLast="47" xr6:coauthVersionMax="47" xr10:uidLastSave="{00000000-0000-0000-0000-000000000000}"/>
  <bookViews>
    <workbookView xWindow="2505" yWindow="2505" windowWidth="18810" windowHeight="12885" xr2:uid="{00000000-000D-0000-FFFF-FFFF00000000}"/>
  </bookViews>
  <sheets>
    <sheet name="Intro" sheetId="2" r:id="rId1"/>
    <sheet name="Status" sheetId="1" r:id="rId2"/>
    <sheet name="ChaptersxOwner" sheetId="4" r:id="rId3"/>
    <sheet name="Department" sheetId="3" r:id="rId4"/>
    <sheet name="Notes" sheetId="5" r:id="rId5"/>
  </sheets>
  <definedNames>
    <definedName name="_xlnm._FilterDatabase" localSheetId="3" hidden="1">Department!$A$1:$D$38</definedName>
    <definedName name="_xlnm._FilterDatabase" localSheetId="1" hidden="1">Status!$A$1:$R$62</definedName>
    <definedName name="_xlnm.Database">Status!$A$1:$Q$63</definedName>
    <definedName name="Date_Released">Status!$G$1:$G$64</definedName>
    <definedName name="Days_Overdue">Status!$J$1:$J$64</definedName>
    <definedName name="ExternalData_1" localSheetId="1">Status!$A$1:$I$57</definedName>
    <definedName name="Owner">Status!$D$1:$D$64</definedName>
    <definedName name="Revision_Status_Note">Status!$P$1:$P$64</definedName>
    <definedName name="Status">Status!$F$1:$F$64</definedName>
  </definedNames>
  <calcPr calcId="191029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1" i="1" l="1"/>
  <c r="Q41" i="1"/>
  <c r="Q40" i="1"/>
  <c r="Q37" i="1"/>
  <c r="Q35" i="1"/>
  <c r="Q33" i="1"/>
  <c r="Q30" i="1"/>
  <c r="Q26" i="1"/>
  <c r="Q25" i="1"/>
  <c r="Q23" i="1"/>
  <c r="Q9" i="1"/>
  <c r="Q7" i="1"/>
  <c r="Q6" i="1"/>
  <c r="Q5" i="1"/>
  <c r="I2" i="1"/>
  <c r="J2" i="1" s="1"/>
  <c r="Q2" i="1" s="1"/>
  <c r="B22" i="2"/>
  <c r="I62" i="1"/>
  <c r="O62" i="1" s="1"/>
  <c r="I61" i="1"/>
  <c r="I60" i="1"/>
  <c r="O60" i="1" s="1"/>
  <c r="I59" i="1"/>
  <c r="M59" i="1" s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J5" i="1" s="1"/>
  <c r="I4" i="1"/>
  <c r="I3" i="1"/>
  <c r="N3" i="1" s="1"/>
  <c r="B14" i="2"/>
  <c r="B13" i="2"/>
  <c r="J62" i="1" l="1"/>
  <c r="Q62" i="1" s="1"/>
  <c r="L62" i="1"/>
  <c r="M62" i="1"/>
  <c r="N62" i="1"/>
  <c r="J60" i="1"/>
  <c r="Q60" i="1" s="1"/>
  <c r="L60" i="1"/>
  <c r="M60" i="1"/>
  <c r="N60" i="1"/>
  <c r="N59" i="1"/>
  <c r="O59" i="1"/>
  <c r="J59" i="1"/>
  <c r="Q59" i="1" s="1"/>
  <c r="L59" i="1"/>
  <c r="O61" i="1"/>
  <c r="M61" i="1" l="1"/>
  <c r="L61" i="1"/>
  <c r="N61" i="1"/>
  <c r="J61" i="1"/>
  <c r="Q61" i="1" s="1"/>
  <c r="O4" i="1" l="1"/>
  <c r="N4" i="1"/>
  <c r="M4" i="1"/>
  <c r="L4" i="1"/>
  <c r="J4" i="1"/>
  <c r="Q4" i="1" s="1"/>
  <c r="L5" i="1" l="1"/>
  <c r="O5" i="1"/>
  <c r="N5" i="1"/>
  <c r="M5" i="1"/>
  <c r="O58" i="1" l="1"/>
  <c r="J58" i="1"/>
  <c r="Q58" i="1" s="1"/>
  <c r="M58" i="1"/>
  <c r="N58" i="1"/>
  <c r="L58" i="1"/>
  <c r="J45" i="1"/>
  <c r="Q45" i="1" s="1"/>
  <c r="J32" i="1"/>
  <c r="Q32" i="1" s="1"/>
  <c r="J24" i="1"/>
  <c r="Q24" i="1" s="1"/>
  <c r="M8" i="1" l="1"/>
  <c r="O8" i="1"/>
  <c r="J8" i="1"/>
  <c r="Q8" i="1" s="1"/>
  <c r="N8" i="1"/>
  <c r="L8" i="1"/>
  <c r="M16" i="1"/>
  <c r="O16" i="1"/>
  <c r="J16" i="1"/>
  <c r="Q16" i="1" s="1"/>
  <c r="N16" i="1"/>
  <c r="L16" i="1"/>
  <c r="M28" i="1"/>
  <c r="O28" i="1"/>
  <c r="J28" i="1"/>
  <c r="Q28" i="1" s="1"/>
  <c r="L28" i="1"/>
  <c r="N28" i="1"/>
  <c r="O6" i="1"/>
  <c r="J6" i="1"/>
  <c r="M6" i="1"/>
  <c r="L6" i="1"/>
  <c r="N6" i="1"/>
  <c r="O10" i="1"/>
  <c r="J10" i="1"/>
  <c r="Q10" i="1" s="1"/>
  <c r="M10" i="1"/>
  <c r="N10" i="1"/>
  <c r="L10" i="1"/>
  <c r="O14" i="1"/>
  <c r="J14" i="1"/>
  <c r="Q14" i="1" s="1"/>
  <c r="M14" i="1"/>
  <c r="L14" i="1"/>
  <c r="N14" i="1"/>
  <c r="O18" i="1"/>
  <c r="J18" i="1"/>
  <c r="Q18" i="1" s="1"/>
  <c r="M18" i="1"/>
  <c r="N18" i="1"/>
  <c r="L18" i="1"/>
  <c r="O22" i="1"/>
  <c r="J22" i="1"/>
  <c r="Q22" i="1" s="1"/>
  <c r="M22" i="1"/>
  <c r="L22" i="1"/>
  <c r="N22" i="1"/>
  <c r="O26" i="1"/>
  <c r="J26" i="1"/>
  <c r="M26" i="1"/>
  <c r="N26" i="1"/>
  <c r="L26" i="1"/>
  <c r="O30" i="1"/>
  <c r="J30" i="1"/>
  <c r="M30" i="1"/>
  <c r="L30" i="1"/>
  <c r="N30" i="1"/>
  <c r="O34" i="1"/>
  <c r="J34" i="1"/>
  <c r="Q34" i="1" s="1"/>
  <c r="M34" i="1"/>
  <c r="N34" i="1"/>
  <c r="L34" i="1"/>
  <c r="O38" i="1"/>
  <c r="J38" i="1"/>
  <c r="Q38" i="1" s="1"/>
  <c r="M38" i="1"/>
  <c r="L38" i="1"/>
  <c r="N38" i="1"/>
  <c r="O42" i="1"/>
  <c r="J42" i="1"/>
  <c r="Q42" i="1" s="1"/>
  <c r="M42" i="1"/>
  <c r="N42" i="1"/>
  <c r="L42" i="1"/>
  <c r="O46" i="1"/>
  <c r="J46" i="1"/>
  <c r="Q46" i="1" s="1"/>
  <c r="M46" i="1"/>
  <c r="L46" i="1"/>
  <c r="N46" i="1"/>
  <c r="O50" i="1"/>
  <c r="J50" i="1"/>
  <c r="Q50" i="1" s="1"/>
  <c r="M50" i="1"/>
  <c r="N50" i="1"/>
  <c r="L50" i="1"/>
  <c r="O54" i="1"/>
  <c r="J54" i="1"/>
  <c r="Q54" i="1" s="1"/>
  <c r="M54" i="1"/>
  <c r="L54" i="1"/>
  <c r="N54" i="1"/>
  <c r="N7" i="1"/>
  <c r="L7" i="1"/>
  <c r="O7" i="1"/>
  <c r="J7" i="1"/>
  <c r="M7" i="1"/>
  <c r="N11" i="1"/>
  <c r="L11" i="1"/>
  <c r="O11" i="1"/>
  <c r="M11" i="1"/>
  <c r="J11" i="1"/>
  <c r="Q11" i="1" s="1"/>
  <c r="N15" i="1"/>
  <c r="L15" i="1"/>
  <c r="O15" i="1"/>
  <c r="J15" i="1"/>
  <c r="Q15" i="1" s="1"/>
  <c r="M15" i="1"/>
  <c r="N19" i="1"/>
  <c r="L19" i="1"/>
  <c r="O19" i="1"/>
  <c r="M19" i="1"/>
  <c r="J19" i="1"/>
  <c r="Q19" i="1" s="1"/>
  <c r="N23" i="1"/>
  <c r="L23" i="1"/>
  <c r="O23" i="1"/>
  <c r="J23" i="1"/>
  <c r="M23" i="1"/>
  <c r="N27" i="1"/>
  <c r="L27" i="1"/>
  <c r="O27" i="1"/>
  <c r="M27" i="1"/>
  <c r="J27" i="1"/>
  <c r="Q27" i="1" s="1"/>
  <c r="N31" i="1"/>
  <c r="L31" i="1"/>
  <c r="O31" i="1"/>
  <c r="J31" i="1"/>
  <c r="Q31" i="1" s="1"/>
  <c r="M31" i="1"/>
  <c r="N35" i="1"/>
  <c r="L35" i="1"/>
  <c r="O35" i="1"/>
  <c r="M35" i="1"/>
  <c r="J35" i="1"/>
  <c r="N39" i="1"/>
  <c r="L39" i="1"/>
  <c r="O39" i="1"/>
  <c r="J39" i="1"/>
  <c r="Q39" i="1" s="1"/>
  <c r="M39" i="1"/>
  <c r="N43" i="1"/>
  <c r="L43" i="1"/>
  <c r="O43" i="1"/>
  <c r="M43" i="1"/>
  <c r="J43" i="1"/>
  <c r="Q43" i="1" s="1"/>
  <c r="N47" i="1"/>
  <c r="L47" i="1"/>
  <c r="O47" i="1"/>
  <c r="J47" i="1"/>
  <c r="Q47" i="1" s="1"/>
  <c r="M47" i="1"/>
  <c r="N51" i="1"/>
  <c r="L51" i="1"/>
  <c r="O51" i="1"/>
  <c r="M51" i="1"/>
  <c r="J51" i="1"/>
  <c r="N55" i="1"/>
  <c r="L55" i="1"/>
  <c r="O55" i="1"/>
  <c r="J55" i="1"/>
  <c r="Q55" i="1" s="1"/>
  <c r="M55" i="1"/>
  <c r="O2" i="1"/>
  <c r="M2" i="1"/>
  <c r="N2" i="1"/>
  <c r="L2" i="1"/>
  <c r="M12" i="1"/>
  <c r="O12" i="1"/>
  <c r="J12" i="1"/>
  <c r="Q12" i="1" s="1"/>
  <c r="L12" i="1"/>
  <c r="N12" i="1"/>
  <c r="M20" i="1"/>
  <c r="O20" i="1"/>
  <c r="J20" i="1"/>
  <c r="Q20" i="1" s="1"/>
  <c r="L20" i="1"/>
  <c r="N20" i="1"/>
  <c r="M24" i="1"/>
  <c r="O24" i="1"/>
  <c r="N24" i="1"/>
  <c r="L24" i="1"/>
  <c r="M32" i="1"/>
  <c r="O32" i="1"/>
  <c r="N32" i="1"/>
  <c r="L32" i="1"/>
  <c r="M36" i="1"/>
  <c r="O36" i="1"/>
  <c r="J36" i="1"/>
  <c r="Q36" i="1" s="1"/>
  <c r="L36" i="1"/>
  <c r="N36" i="1"/>
  <c r="M40" i="1"/>
  <c r="O40" i="1"/>
  <c r="J40" i="1"/>
  <c r="N40" i="1"/>
  <c r="L40" i="1"/>
  <c r="M44" i="1"/>
  <c r="O44" i="1"/>
  <c r="J44" i="1"/>
  <c r="Q44" i="1" s="1"/>
  <c r="L44" i="1"/>
  <c r="N44" i="1"/>
  <c r="M48" i="1"/>
  <c r="O48" i="1"/>
  <c r="J48" i="1"/>
  <c r="Q48" i="1" s="1"/>
  <c r="N48" i="1"/>
  <c r="L48" i="1"/>
  <c r="M52" i="1"/>
  <c r="O52" i="1"/>
  <c r="J52" i="1"/>
  <c r="Q52" i="1" s="1"/>
  <c r="L52" i="1"/>
  <c r="N52" i="1"/>
  <c r="M56" i="1"/>
  <c r="O56" i="1"/>
  <c r="J56" i="1"/>
  <c r="Q56" i="1" s="1"/>
  <c r="N56" i="1"/>
  <c r="L56" i="1"/>
  <c r="L3" i="1"/>
  <c r="J3" i="1"/>
  <c r="Q3" i="1" s="1"/>
  <c r="O3" i="1"/>
  <c r="M3" i="1"/>
  <c r="L9" i="1"/>
  <c r="O9" i="1"/>
  <c r="N9" i="1"/>
  <c r="M9" i="1"/>
  <c r="J9" i="1"/>
  <c r="L13" i="1"/>
  <c r="O13" i="1"/>
  <c r="N13" i="1"/>
  <c r="M13" i="1"/>
  <c r="J13" i="1"/>
  <c r="Q13" i="1" s="1"/>
  <c r="L17" i="1"/>
  <c r="O17" i="1"/>
  <c r="N17" i="1"/>
  <c r="M17" i="1"/>
  <c r="J17" i="1"/>
  <c r="Q17" i="1" s="1"/>
  <c r="L21" i="1"/>
  <c r="O21" i="1"/>
  <c r="N21" i="1"/>
  <c r="J21" i="1"/>
  <c r="Q21" i="1" s="1"/>
  <c r="M21" i="1"/>
  <c r="L25" i="1"/>
  <c r="O25" i="1"/>
  <c r="N25" i="1"/>
  <c r="M25" i="1"/>
  <c r="J25" i="1"/>
  <c r="L29" i="1"/>
  <c r="O29" i="1"/>
  <c r="N29" i="1"/>
  <c r="M29" i="1"/>
  <c r="J29" i="1"/>
  <c r="Q29" i="1" s="1"/>
  <c r="L33" i="1"/>
  <c r="O33" i="1"/>
  <c r="N33" i="1"/>
  <c r="M33" i="1"/>
  <c r="J33" i="1"/>
  <c r="L37" i="1"/>
  <c r="O37" i="1"/>
  <c r="N37" i="1"/>
  <c r="M37" i="1"/>
  <c r="J37" i="1"/>
  <c r="L41" i="1"/>
  <c r="O41" i="1"/>
  <c r="N41" i="1"/>
  <c r="M41" i="1"/>
  <c r="J41" i="1"/>
  <c r="L45" i="1"/>
  <c r="O45" i="1"/>
  <c r="N45" i="1"/>
  <c r="M45" i="1"/>
  <c r="L49" i="1"/>
  <c r="O49" i="1"/>
  <c r="N49" i="1"/>
  <c r="M49" i="1"/>
  <c r="J49" i="1"/>
  <c r="Q49" i="1" s="1"/>
  <c r="L53" i="1"/>
  <c r="O53" i="1"/>
  <c r="N53" i="1"/>
  <c r="M53" i="1"/>
  <c r="J53" i="1"/>
  <c r="Q53" i="1" s="1"/>
  <c r="L57" i="1"/>
  <c r="O57" i="1"/>
  <c r="N57" i="1"/>
  <c r="M57" i="1"/>
  <c r="J57" i="1"/>
  <c r="Q57" i="1" s="1"/>
  <c r="B20" i="2" l="1"/>
  <c r="B19" i="2"/>
  <c r="B17" i="2"/>
  <c r="B16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ction" type="4" refreshedVersion="4" deleted="1" background="1" saveData="1">
    <webPr sourceData="1" parsePre="1" consecutive="1" xl2000="1" htmlTables="1"/>
  </connection>
</connections>
</file>

<file path=xl/sharedStrings.xml><?xml version="1.0" encoding="utf-8"?>
<sst xmlns="http://schemas.openxmlformats.org/spreadsheetml/2006/main" count="483" uniqueCount="233">
  <si>
    <t>Title</t>
  </si>
  <si>
    <t>Status</t>
  </si>
  <si>
    <t>About This Manual</t>
  </si>
  <si>
    <t>Wayne Heiser</t>
  </si>
  <si>
    <t>Released</t>
  </si>
  <si>
    <t>General Policy and Responsibilities</t>
  </si>
  <si>
    <t>Work Planning and Control</t>
  </si>
  <si>
    <t>Greg W. Johnson</t>
  </si>
  <si>
    <t>Revoked</t>
  </si>
  <si>
    <t xml:space="preserve">Confined Space </t>
  </si>
  <si>
    <t>Electrical Safety</t>
  </si>
  <si>
    <t>Radiological Safety</t>
  </si>
  <si>
    <t>Sayed H. Rokni</t>
  </si>
  <si>
    <t>Laser Safety</t>
  </si>
  <si>
    <t>Michael B. Woods</t>
  </si>
  <si>
    <t>Excavation Safety</t>
  </si>
  <si>
    <t>Fire and Life Safety</t>
  </si>
  <si>
    <t>Traffic and Vehicular Safety</t>
  </si>
  <si>
    <t>Simon Ovrahim</t>
  </si>
  <si>
    <t>Pressure Systems</t>
  </si>
  <si>
    <t>Ladder and Scaffold Safety</t>
  </si>
  <si>
    <t>Spills</t>
  </si>
  <si>
    <t>Hazardous Waste</t>
  </si>
  <si>
    <t>Hearing Conservation</t>
  </si>
  <si>
    <t>Mike McDaniel</t>
  </si>
  <si>
    <t>Personal Protective Equipment</t>
  </si>
  <si>
    <t>Lead Safety</t>
  </si>
  <si>
    <t xml:space="preserve">Waste Minimization and Pollution Prevention </t>
  </si>
  <si>
    <t>Terrence Thomas McMahon</t>
  </si>
  <si>
    <t>Machine and Portable Tools</t>
  </si>
  <si>
    <t>Stormwater</t>
  </si>
  <si>
    <t>Asbestos</t>
  </si>
  <si>
    <t>Respiratory Protection</t>
  </si>
  <si>
    <t>Air Quality</t>
  </si>
  <si>
    <t>Polychlorinated Biphenyls (PCBs)</t>
  </si>
  <si>
    <t>Cryogenic and Oxygen Deficiency Hazard Safety</t>
  </si>
  <si>
    <t xml:space="preserve">Emergency Management </t>
  </si>
  <si>
    <t>Lance J. Lougee</t>
  </si>
  <si>
    <t>Chemical Lifecycle Management</t>
  </si>
  <si>
    <t>Hoisting and Rigging</t>
  </si>
  <si>
    <t>Subcontractor Safety</t>
  </si>
  <si>
    <t>Industrial Wastewater</t>
  </si>
  <si>
    <t>Penetration Safety</t>
  </si>
  <si>
    <t>Fall Protection</t>
  </si>
  <si>
    <t>Blood-borne Pathogens</t>
  </si>
  <si>
    <t>Richard Wittman</t>
  </si>
  <si>
    <t>Mobile Elevating Work Platforms</t>
  </si>
  <si>
    <t>Control of Hazardous Energy</t>
  </si>
  <si>
    <t>Chemical Safety</t>
  </si>
  <si>
    <t>Ergonomics</t>
  </si>
  <si>
    <t>Medical - Revoked September 2015</t>
  </si>
  <si>
    <t>Hazard Communication - Revoked January 2007, incorporated into 40</t>
  </si>
  <si>
    <t>Industrial Hygiene - Revoked June 2015, incorporated into the Industrial Hygiene Program</t>
  </si>
  <si>
    <t>Evacuation, Exit Paths, and Lighting - Revoked July 2006, incorporated into 12</t>
  </si>
  <si>
    <t>Secondary Containment of Hazardous Material and Waste - Revoked January 2007, incorporated into 40</t>
  </si>
  <si>
    <t>Warning Signs and Devices - Revoked May 2007, replaced by requirements in hazard chapters</t>
  </si>
  <si>
    <t>Institutional ESH Committees - Revoked July 2014, incorporated into 1</t>
  </si>
  <si>
    <t>Management Walkthroughs - Revoked October 2015, replaced by Management Walk Arounds - MWA | Contractor Assurance</t>
  </si>
  <si>
    <t>Chemical Carcinogen Control - Revoked January 2007, incorporated into 40</t>
  </si>
  <si>
    <t>Compressed Gas Cylinders - Revoked May 2013, incorporated into 40</t>
  </si>
  <si>
    <t>Machine Safeguarding - Revoked May 2013, incorporated into 25</t>
  </si>
  <si>
    <t>Service Subcontractor Safety - Revoked October 2010, incorporated into 42</t>
  </si>
  <si>
    <t>TIM</t>
  </si>
  <si>
    <t>RP</t>
  </si>
  <si>
    <t>EP</t>
  </si>
  <si>
    <t>SEM</t>
  </si>
  <si>
    <t>Site Access Control</t>
  </si>
  <si>
    <t>Being reviewed</t>
  </si>
  <si>
    <t>Being revised</t>
  </si>
  <si>
    <t xml:space="preserve">Training - revoked April 2017, incorporated into ESH Chapter 55: Site Access Control </t>
  </si>
  <si>
    <t>Dept</t>
  </si>
  <si>
    <t>Chapter Number</t>
  </si>
  <si>
    <t>Reminder12Months</t>
  </si>
  <si>
    <t>Reminder6Months</t>
  </si>
  <si>
    <t>Reminder3Months</t>
  </si>
  <si>
    <t>Reminder1Month</t>
  </si>
  <si>
    <t>Purpose</t>
  </si>
  <si>
    <t>Track dates of last thorough review, next due (three years), and schedule reminders</t>
  </si>
  <si>
    <t>Use</t>
  </si>
  <si>
    <t>Check weekly for notices due to be sent that week</t>
  </si>
  <si>
    <t>Update last and next review dates when reviews/revisions completed</t>
  </si>
  <si>
    <t>Notes</t>
  </si>
  <si>
    <t>Reminder dates calculated based on due date; conditional formatting flags for the week</t>
  </si>
  <si>
    <t>Wayne Heiser, wheiser@slac.stanford.edu</t>
  </si>
  <si>
    <t>Task</t>
  </si>
  <si>
    <t>Created</t>
  </si>
  <si>
    <t>Updated</t>
  </si>
  <si>
    <t>Intoduction</t>
  </si>
  <si>
    <t>Spreadsheet to track status, ownership of chapters</t>
  </si>
  <si>
    <t>Update overall status, ownership, titles as necessary</t>
  </si>
  <si>
    <t>Integrate with related docs, database to reduce redundancy and maintenance</t>
  </si>
  <si>
    <t>Automate sending of reminders</t>
  </si>
  <si>
    <t>How to track responses?</t>
  </si>
  <si>
    <t>Respirable Crystalline Silica</t>
  </si>
  <si>
    <t>CWM</t>
  </si>
  <si>
    <t>HSS</t>
  </si>
  <si>
    <t>CCS</t>
  </si>
  <si>
    <t>Average days overdue</t>
  </si>
  <si>
    <t>Maximum days overdue</t>
  </si>
  <si>
    <t>Chapters overdue</t>
  </si>
  <si>
    <t>Overdue?</t>
  </si>
  <si>
    <t>Average age (years)</t>
  </si>
  <si>
    <t>What to do about reminders for overdue reviews?</t>
  </si>
  <si>
    <t>Date Last Review</t>
  </si>
  <si>
    <t>Date Next Review</t>
  </si>
  <si>
    <t>Date Released</t>
  </si>
  <si>
    <t>Days Overdue</t>
  </si>
  <si>
    <t>Revision Status Note</t>
  </si>
  <si>
    <t>Owner</t>
  </si>
  <si>
    <t>OH</t>
  </si>
  <si>
    <t>Biosafety</t>
  </si>
  <si>
    <t>Chapters overdue, being revised/reviewed</t>
  </si>
  <si>
    <t>Chapters, total</t>
  </si>
  <si>
    <t>Ramsey Razik</t>
  </si>
  <si>
    <t>Hazardous Materials and Waste Transportation</t>
  </si>
  <si>
    <t>Laboratory Safety</t>
  </si>
  <si>
    <t>Heat Illness Prevention</t>
  </si>
  <si>
    <t>Industrial Trucks</t>
  </si>
  <si>
    <t>Biological Resources Protection</t>
  </si>
  <si>
    <t>Cinah Daqiq</t>
  </si>
  <si>
    <t>Richard Nelson</t>
  </si>
  <si>
    <t>Craig M Norleen</t>
  </si>
  <si>
    <t>CSS</t>
  </si>
  <si>
    <t>DO</t>
  </si>
  <si>
    <t>Radiation Protection</t>
  </si>
  <si>
    <t>Occupational Health</t>
  </si>
  <si>
    <t>Training and Information Management</t>
  </si>
  <si>
    <t>Code Compliance Services</t>
  </si>
  <si>
    <t>Health and Safety Services</t>
  </si>
  <si>
    <t>Chemical and Waste Management</t>
  </si>
  <si>
    <t>Security and Emergency Management</t>
  </si>
  <si>
    <t>Acronym</t>
  </si>
  <si>
    <t>Division Office</t>
  </si>
  <si>
    <t>Date</t>
  </si>
  <si>
    <t>Construction Safety Services</t>
  </si>
  <si>
    <t>Project Safety</t>
  </si>
  <si>
    <t>Field Services</t>
  </si>
  <si>
    <t>FS</t>
  </si>
  <si>
    <t>PS</t>
  </si>
  <si>
    <t>Bradley Spurlock</t>
  </si>
  <si>
    <t>Rich Poliak</t>
  </si>
  <si>
    <t>Heather Benz</t>
  </si>
  <si>
    <t>Ian Evans</t>
  </si>
  <si>
    <t>Keith Jobe</t>
  </si>
  <si>
    <t>Nneha Sakre</t>
  </si>
  <si>
    <t>Abel Flores</t>
  </si>
  <si>
    <t>Update last reminder date when reminder sent, clear when review date reset</t>
  </si>
  <si>
    <t>ReminderLastSent</t>
  </si>
  <si>
    <t>Manuel Gonzalez</t>
  </si>
  <si>
    <t>Other docs: NMP, EMP, CBDPP, CSRM other review frequencies?</t>
  </si>
  <si>
    <t>RF and Microwave Safety</t>
  </si>
  <si>
    <t>Non-laser UV Source Safety</t>
  </si>
  <si>
    <t>User Name</t>
  </si>
  <si>
    <t>wheiser</t>
  </si>
  <si>
    <t>evans</t>
  </si>
  <si>
    <t>rokni</t>
  </si>
  <si>
    <t>rpoliak</t>
  </si>
  <si>
    <t>rrazik</t>
  </si>
  <si>
    <t>gregj</t>
  </si>
  <si>
    <t>manuelg</t>
  </si>
  <si>
    <t>Keith.Jobe</t>
  </si>
  <si>
    <t>mwoods</t>
  </si>
  <si>
    <t>osimon</t>
  </si>
  <si>
    <t>aflores</t>
  </si>
  <si>
    <t>daqiqc</t>
  </si>
  <si>
    <t>hazmat1</t>
  </si>
  <si>
    <t>hbenz</t>
  </si>
  <si>
    <t>sakren</t>
  </si>
  <si>
    <t>lancel</t>
  </si>
  <si>
    <t>rnelson</t>
  </si>
  <si>
    <t>rwittman</t>
  </si>
  <si>
    <t>norleenc</t>
  </si>
  <si>
    <t>bradleys</t>
  </si>
  <si>
    <t>mcmahont</t>
  </si>
  <si>
    <t>Incident Investigation - Revoked November 2014, replaced by Incident Reporting and Investigation Process</t>
  </si>
  <si>
    <t>aleung</t>
  </si>
  <si>
    <t>Peter Cable</t>
  </si>
  <si>
    <t>pcable</t>
  </si>
  <si>
    <t>mgrooms</t>
  </si>
  <si>
    <t>Matthew R. Grooms</t>
  </si>
  <si>
    <t>Scott L. Coleman</t>
  </si>
  <si>
    <t>scottlc</t>
  </si>
  <si>
    <t>Kelsie Meystedt</t>
  </si>
  <si>
    <t>meystedt</t>
  </si>
  <si>
    <t>Column Labels</t>
  </si>
  <si>
    <t>Grand Total</t>
  </si>
  <si>
    <t>Row Labels</t>
  </si>
  <si>
    <t>Count of Title</t>
  </si>
  <si>
    <t>Code Compliance and Authority Having Jurisdiction Services</t>
  </si>
  <si>
    <t>Environmental Protection</t>
  </si>
  <si>
    <t>Fire Marshal</t>
  </si>
  <si>
    <t>FM</t>
  </si>
  <si>
    <t>ESH Major Projects</t>
  </si>
  <si>
    <t>Current?</t>
  </si>
  <si>
    <t>CCAS</t>
  </si>
  <si>
    <t>Program managers</t>
  </si>
  <si>
    <t>Alan Leung</t>
  </si>
  <si>
    <t>ESH Manual Chapter Status</t>
  </si>
  <si>
    <r>
      <t>Contents</t>
    </r>
    <r>
      <rPr>
        <sz val="10"/>
        <rFont val="Arial"/>
        <family val="2"/>
      </rPr>
      <t xml:space="preserve"> (see tabs below)</t>
    </r>
  </si>
  <si>
    <t>Sources</t>
  </si>
  <si>
    <t>Location</t>
  </si>
  <si>
    <t>Contact</t>
  </si>
  <si>
    <t>ChaptersxOwner</t>
  </si>
  <si>
    <t>Department</t>
  </si>
  <si>
    <t>List can be filtered or sorted by clicking on column label and selecting filter</t>
  </si>
  <si>
    <t>To clear filters</t>
  </si>
  <si>
    <t>Select Data&gt;Clear</t>
  </si>
  <si>
    <t>Or click on column header down arrow, Clear Filter from</t>
  </si>
  <si>
    <t>Complete list of chapters with dates published, last reviewed, next review due, reminder dates, and revision/review status</t>
  </si>
  <si>
    <t>For example, Owner=&lt;program manager name&gt; finds all chapters belonging to that program manager</t>
  </si>
  <si>
    <t>Click on row or column labels to select different documents (row) or codes (column)</t>
  </si>
  <si>
    <t>Pivot table showing chapters by owner (program manager)</t>
  </si>
  <si>
    <t>List of department names and acronyms</t>
  </si>
  <si>
    <t>Notes for use and maintenance</t>
  </si>
  <si>
    <t>Keep consistent with chapter annotations and revcom</t>
  </si>
  <si>
    <t>To Do</t>
  </si>
  <si>
    <t>Summary</t>
  </si>
  <si>
    <t>Fix formulas to use named range</t>
  </si>
  <si>
    <t>Done</t>
  </si>
  <si>
    <t>revision status and dates</t>
  </si>
  <si>
    <t>review dates</t>
  </si>
  <si>
    <t>here</t>
  </si>
  <si>
    <t>https://www-esh.slac.stanford.edu/eshmanual/references/Chapter_status.xlsx</t>
  </si>
  <si>
    <t>ESM versus chapter 8</t>
  </si>
  <si>
    <t>revcom1.accdb&gt;qrys_Product_Revision_manual_current_2</t>
  </si>
  <si>
    <t>if status="released" and ifError used to trap #Value! error caused by missing dates for cancelled chapters</t>
  </si>
  <si>
    <t>WPC</t>
  </si>
  <si>
    <t>Check status (program managers and other users)</t>
  </si>
  <si>
    <t>Check status weekly for notices due to be sent (ESH Publishing)</t>
  </si>
  <si>
    <t>Hide username, reminder, and overdue flag columns in user version</t>
  </si>
  <si>
    <t>Jake Allan</t>
  </si>
  <si>
    <t>jakeslac</t>
  </si>
  <si>
    <t>Review Batch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</si>
</sst>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14" fontId="0" fillId="0" borderId="0" xfId="0" applyNumberFormat="1"/>
    <xf numFmtId="2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quotePrefix="1"/>
    <xf numFmtId="0" fontId="2" fillId="0" borderId="0" xfId="1"/>
    <xf numFmtId="0" fontId="1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/>
    </xf>
    <xf numFmtId="14" fontId="1" fillId="0" borderId="0" xfId="0" applyNumberFormat="1" applyFont="1" applyAlignment="1">
      <alignment vertical="top"/>
    </xf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eiser, Wayne" refreshedDate="45888.446174189812" createdVersion="8" refreshedVersion="8" minRefreshableVersion="3" recordCount="62" xr:uid="{ADED8F81-F5C9-41D0-8FC6-C82BA604BB58}">
  <cacheSource type="worksheet">
    <worksheetSource name="_xlnm.Database"/>
  </cacheSource>
  <cacheFields count="17">
    <cacheField name="Dept" numFmtId="0">
      <sharedItems containsBlank="1" count="16">
        <s v="TIM"/>
        <s v="DO"/>
        <s v="WPC"/>
        <m/>
        <s v="HSS"/>
        <s v="CCAS"/>
        <s v="RP"/>
        <s v="FM"/>
        <s v="SEM"/>
        <s v="EP"/>
        <s v="CWM"/>
        <s v="OH"/>
        <s v="Contractor Assurance" u="1"/>
        <s v="CSS" u="1"/>
        <s v="ESH" u="1"/>
        <s v="CCS" u="1"/>
      </sharedItems>
    </cacheField>
    <cacheField name="Chapter Number" numFmtId="0">
      <sharedItems containsString="0" containsBlank="1" containsNumber="1" containsInteger="1" minValue="0" maxValue="60"/>
    </cacheField>
    <cacheField name="Title" numFmtId="0">
      <sharedItems containsBlank="1" count="62">
        <s v="About This Manual"/>
        <s v="General Policy and Responsibilities"/>
        <s v="Work Planning and Control"/>
        <s v="Medical - Revoked September 2015"/>
        <s v="Hazard Communication - Revoked January 2007, incorporated into 40"/>
        <s v="Industrial Hygiene - Revoked June 2015, incorporated into the Industrial Hygiene Program"/>
        <s v="Confined Space "/>
        <s v="Evacuation, Exit Paths, and Lighting - Revoked July 2006, incorporated into 12"/>
        <s v="Electrical Safety"/>
        <s v="Radiological Safety"/>
        <s v="Laser Safety"/>
        <s v="Excavation Safety"/>
        <s v="Fire and Life Safety"/>
        <s v="Traffic and Vehicular Safety"/>
        <s v="Pressure Systems"/>
        <s v="Ladder and Scaffold Safety"/>
        <s v="Spills"/>
        <s v="Hazardous Waste"/>
        <s v="Hearing Conservation"/>
        <s v="Personal Protective Equipment"/>
        <s v="Lead Safety"/>
        <s v="Secondary Containment of Hazardous Material and Waste - Revoked January 2007, incorporated into 40"/>
        <s v="Waste Minimization and Pollution Prevention "/>
        <s v="Warning Signs and Devices - Revoked May 2007, replaced by requirements in hazard chapters"/>
        <s v="Training - revoked April 2017, incorporated into ESH Chapter 55: Site Access Control "/>
        <s v="Machine and Portable Tools"/>
        <s v="Stormwater"/>
        <s v="Asbestos"/>
        <s v="Incident Investigation - Revoked November 2014, replaced by Incident Reporting and Investigation Process"/>
        <s v="Respiratory Protection"/>
        <s v="Air Quality"/>
        <s v="Institutional ESH Committees - Revoked July 2014, incorporated into 1"/>
        <s v="Polychlorinated Biphenyls (PCBs)"/>
        <s v="Management Walkthroughs - Revoked October 2015, replaced by Management Walk Arounds - MWA | Contractor Assurance"/>
        <s v="Biosafety"/>
        <s v="Chemical Carcinogen Control - Revoked January 2007, incorporated into 40"/>
        <s v="Cryogenic and Oxygen Deficiency Hazard Safety"/>
        <s v="Emergency Management "/>
        <s v="Compressed Gas Cylinders - Revoked May 2013, incorporated into 40"/>
        <s v="Machine Safeguarding - Revoked May 2013, incorporated into 25"/>
        <s v="Chemical Lifecycle Management"/>
        <s v="Hoisting and Rigging"/>
        <s v="Subcontractor Safety"/>
        <s v="Industrial Wastewater"/>
        <s v="Penetration Safety"/>
        <s v="Fall Protection"/>
        <s v="Blood-borne Pathogens"/>
        <s v="Mobile Elevating Work Platforms"/>
        <s v="Industrial Trucks"/>
        <s v="Service Subcontractor Safety - Revoked October 2010, incorporated into 42"/>
        <s v="RF and Microwave Safety"/>
        <s v="Control of Hazardous Energy"/>
        <s v="Hazardous Materials and Waste Transportation"/>
        <s v="Chemical Safety"/>
        <s v="Ergonomics"/>
        <s v="Site Access Control"/>
        <s v="Respirable Crystalline Silica"/>
        <s v="Heat Illness Prevention"/>
        <s v="Laboratory Safety"/>
        <s v="Biological Resources Protection"/>
        <s v="Non-laser UV Source Safety"/>
        <m/>
      </sharedItems>
    </cacheField>
    <cacheField name="Owner" numFmtId="0">
      <sharedItems containsBlank="1" count="29">
        <s v="Wayne Heiser"/>
        <s v="Ian Evans"/>
        <s v="Rich Poliak"/>
        <m/>
        <s v="Greg W. Johnson"/>
        <s v="Keith Jobe"/>
        <s v="Sayed H. Rokni"/>
        <s v="Michael B. Woods"/>
        <s v="Scott L. Coleman"/>
        <s v="Simon Ovrahim"/>
        <s v="Manuel Gonzalez"/>
        <s v="Abel Flores"/>
        <s v="Cinah Daqiq"/>
        <s v="Alan Leung"/>
        <s v="Mike McDaniel"/>
        <s v="Ramsey Razik"/>
        <s v="Kelsie Meystedt"/>
        <s v="Heather Benz"/>
        <s v="Peter Cable"/>
        <s v="Nneha Sakre"/>
        <s v="Lance J. Lougee"/>
        <s v="Richard Nelson"/>
        <s v="Richard Wittman"/>
        <s v="Craig M Norleen"/>
        <s v="Bradley Spurlock"/>
        <s v="Terrence Thomas McMahon"/>
        <s v="Jake Allan"/>
        <s v="Matthew R. Grooms"/>
        <s v="Alan Yeung" u="1"/>
      </sharedItems>
    </cacheField>
    <cacheField name="User Name" numFmtId="0">
      <sharedItems containsBlank="1"/>
    </cacheField>
    <cacheField name="Status" numFmtId="0">
      <sharedItems containsBlank="1"/>
    </cacheField>
    <cacheField name="Date Released" numFmtId="0">
      <sharedItems containsNonDate="0" containsDate="1" containsString="0" containsBlank="1" minDate="1994-10-14T00:00:00" maxDate="2025-07-08T00:00:00"/>
    </cacheField>
    <cacheField name="Date Last Review" numFmtId="0">
      <sharedItems containsNonDate="0" containsDate="1" containsString="0" containsBlank="1" minDate="2014-04-03T00:00:00" maxDate="2025-07-08T00:00:00"/>
    </cacheField>
    <cacheField name="Date Next Review" numFmtId="0">
      <sharedItems containsDate="1" containsBlank="1" containsMixedTypes="1" minDate="2017-04-03T00:00:00" maxDate="2028-07-08T00:00:00"/>
    </cacheField>
    <cacheField name="Days Overdue" numFmtId="0">
      <sharedItems containsBlank="1" containsMixedTypes="1" containsNumber="1" containsInteger="1" minValue="-1053" maxValue="3060"/>
    </cacheField>
    <cacheField name="ReminderLastSent" numFmtId="0">
      <sharedItems containsNonDate="0" containsDate="1" containsString="0" containsBlank="1" minDate="2023-03-07T00:00:00" maxDate="2023-12-01T00:00:00"/>
    </cacheField>
    <cacheField name="Reminder12Months" numFmtId="0">
      <sharedItems containsDate="1" containsBlank="1" containsMixedTypes="1" minDate="2016-04-03T00:00:00" maxDate="2027-07-08T00:00:00"/>
    </cacheField>
    <cacheField name="Reminder6Months" numFmtId="0">
      <sharedItems containsDate="1" containsBlank="1" containsMixedTypes="1" minDate="2016-10-03T00:00:00" maxDate="2028-01-08T00:00:00"/>
    </cacheField>
    <cacheField name="Reminder3Months" numFmtId="0">
      <sharedItems containsDate="1" containsBlank="1" containsMixedTypes="1" minDate="2017-01-03T00:00:00" maxDate="2028-04-08T00:00:00"/>
    </cacheField>
    <cacheField name="Reminder1Month" numFmtId="0">
      <sharedItems containsDate="1" containsBlank="1" containsMixedTypes="1" minDate="2017-03-03T00:00:00" maxDate="2028-06-08T00:00:00"/>
    </cacheField>
    <cacheField name="Revision Status Note" numFmtId="0">
      <sharedItems containsBlank="1"/>
    </cacheField>
    <cacheField name="Overdue?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2">
  <r>
    <x v="0"/>
    <n v="0"/>
    <x v="0"/>
    <x v="0"/>
    <s v="wheiser"/>
    <s v="Released"/>
    <d v="2022-09-30T00:00:00"/>
    <d v="2022-09-30T00:00:00"/>
    <d v="2025-09-30T00:00:00"/>
    <n v="-42"/>
    <m/>
    <d v="2024-09-30T00:00:00"/>
    <d v="2025-03-30T00:00:00"/>
    <d v="2025-06-30T00:00:00"/>
    <d v="2025-08-30T00:00:00"/>
    <m/>
    <b v="0"/>
  </r>
  <r>
    <x v="1"/>
    <n v="1"/>
    <x v="1"/>
    <x v="1"/>
    <s v="evans"/>
    <s v="Released"/>
    <d v="2025-06-09T00:00:00"/>
    <d v="2022-10-26T00:00:00"/>
    <d v="2025-10-26T00:00:00"/>
    <n v="-68"/>
    <m/>
    <d v="2024-10-26T00:00:00"/>
    <d v="2025-04-26T00:00:00"/>
    <d v="2025-07-26T00:00:00"/>
    <d v="2025-09-26T00:00:00"/>
    <m/>
    <b v="0"/>
  </r>
  <r>
    <x v="2"/>
    <n v="2"/>
    <x v="2"/>
    <x v="2"/>
    <s v="rpoliak"/>
    <s v="Released"/>
    <d v="2021-05-10T00:00:00"/>
    <d v="2021-05-10T00:00:00"/>
    <d v="2024-05-10T00:00:00"/>
    <n v="466"/>
    <m/>
    <d v="2023-05-10T00:00:00"/>
    <d v="2023-11-10T00:00:00"/>
    <d v="2024-02-10T00:00:00"/>
    <d v="2024-04-10T00:00:00"/>
    <s v="Being revised"/>
    <b v="1"/>
  </r>
  <r>
    <x v="3"/>
    <n v="3"/>
    <x v="3"/>
    <x v="3"/>
    <m/>
    <s v="Revoked"/>
    <d v="2009-05-14T00:00:00"/>
    <m/>
    <s v=""/>
    <s v=""/>
    <m/>
    <s v=""/>
    <s v=""/>
    <s v=""/>
    <s v=""/>
    <m/>
    <b v="1"/>
  </r>
  <r>
    <x v="3"/>
    <n v="4"/>
    <x v="4"/>
    <x v="3"/>
    <m/>
    <s v="Revoked"/>
    <d v="1996-02-01T00:00:00"/>
    <m/>
    <s v=""/>
    <s v=""/>
    <m/>
    <s v=""/>
    <s v=""/>
    <s v=""/>
    <s v=""/>
    <m/>
    <b v="1"/>
  </r>
  <r>
    <x v="3"/>
    <n v="5"/>
    <x v="5"/>
    <x v="3"/>
    <m/>
    <s v="Revoked"/>
    <d v="2007-09-30T00:00:00"/>
    <m/>
    <s v=""/>
    <s v=""/>
    <m/>
    <s v=""/>
    <s v=""/>
    <s v=""/>
    <s v=""/>
    <m/>
    <b v="1"/>
  </r>
  <r>
    <x v="4"/>
    <n v="6"/>
    <x v="6"/>
    <x v="4"/>
    <s v="gregj"/>
    <s v="Released"/>
    <d v="2020-03-30T00:00:00"/>
    <d v="2020-03-30T00:00:00"/>
    <d v="2023-03-30T00:00:00"/>
    <n v="873"/>
    <m/>
    <d v="2022-03-30T00:00:00"/>
    <d v="2022-09-30T00:00:00"/>
    <d v="2022-12-30T00:00:00"/>
    <d v="2023-02-28T00:00:00"/>
    <s v="Being reviewed"/>
    <b v="1"/>
  </r>
  <r>
    <x v="3"/>
    <n v="7"/>
    <x v="7"/>
    <x v="3"/>
    <m/>
    <s v="Revoked"/>
    <d v="1994-10-14T00:00:00"/>
    <m/>
    <s v=""/>
    <s v=""/>
    <m/>
    <s v=""/>
    <s v=""/>
    <s v=""/>
    <s v=""/>
    <m/>
    <b v="1"/>
  </r>
  <r>
    <x v="5"/>
    <n v="8"/>
    <x v="8"/>
    <x v="5"/>
    <s v="Keith.Jobe"/>
    <s v="Released"/>
    <d v="2025-03-14T00:00:00"/>
    <d v="2025-03-14T00:00:00"/>
    <d v="2028-03-14T00:00:00"/>
    <n v="-938"/>
    <m/>
    <d v="2027-03-14T00:00:00"/>
    <d v="2027-09-14T00:00:00"/>
    <d v="2027-12-14T00:00:00"/>
    <d v="2028-02-14T00:00:00"/>
    <m/>
    <b v="0"/>
  </r>
  <r>
    <x v="6"/>
    <n v="9"/>
    <x v="9"/>
    <x v="6"/>
    <s v="rokni"/>
    <s v="Released"/>
    <d v="2023-09-15T00:00:00"/>
    <d v="2023-08-15T00:00:00"/>
    <d v="2026-08-15T00:00:00"/>
    <n v="-361"/>
    <m/>
    <d v="2025-08-15T00:00:00"/>
    <d v="2026-02-15T00:00:00"/>
    <d v="2026-05-15T00:00:00"/>
    <d v="2026-07-15T00:00:00"/>
    <m/>
    <b v="0"/>
  </r>
  <r>
    <x v="6"/>
    <n v="10"/>
    <x v="10"/>
    <x v="7"/>
    <s v="mwoods"/>
    <s v="Released"/>
    <d v="2023-05-05T00:00:00"/>
    <d v="2023-05-05T00:00:00"/>
    <d v="2026-05-05T00:00:00"/>
    <n v="-259"/>
    <m/>
    <d v="2025-05-05T00:00:00"/>
    <d v="2025-11-05T00:00:00"/>
    <d v="2026-02-05T00:00:00"/>
    <d v="2026-04-05T00:00:00"/>
    <m/>
    <b v="0"/>
  </r>
  <r>
    <x v="4"/>
    <n v="11"/>
    <x v="11"/>
    <x v="4"/>
    <s v="gregj"/>
    <s v="Released"/>
    <d v="2021-06-23T00:00:00"/>
    <d v="2021-06-23T00:00:00"/>
    <d v="2024-06-23T00:00:00"/>
    <n v="422"/>
    <m/>
    <d v="2023-06-23T00:00:00"/>
    <d v="2023-12-23T00:00:00"/>
    <d v="2024-03-23T00:00:00"/>
    <d v="2024-05-23T00:00:00"/>
    <m/>
    <b v="1"/>
  </r>
  <r>
    <x v="7"/>
    <n v="12"/>
    <x v="12"/>
    <x v="8"/>
    <s v="scottlc"/>
    <s v="Released"/>
    <d v="2023-02-01T00:00:00"/>
    <d v="2021-12-03T00:00:00"/>
    <d v="2024-12-03T00:00:00"/>
    <n v="259"/>
    <m/>
    <d v="2023-12-03T00:00:00"/>
    <d v="2024-06-03T00:00:00"/>
    <d v="2024-09-03T00:00:00"/>
    <d v="2024-11-03T00:00:00"/>
    <m/>
    <b v="1"/>
  </r>
  <r>
    <x v="8"/>
    <n v="13"/>
    <x v="13"/>
    <x v="9"/>
    <s v="osimon"/>
    <s v="Released"/>
    <d v="2023-10-11T00:00:00"/>
    <d v="2021-06-04T00:00:00"/>
    <d v="2024-06-04T00:00:00"/>
    <n v="441"/>
    <m/>
    <d v="2023-06-04T00:00:00"/>
    <d v="2023-12-04T00:00:00"/>
    <d v="2024-03-04T00:00:00"/>
    <d v="2024-05-04T00:00:00"/>
    <m/>
    <b v="1"/>
  </r>
  <r>
    <x v="5"/>
    <n v="14"/>
    <x v="14"/>
    <x v="10"/>
    <s v="manuelg"/>
    <s v="Released"/>
    <d v="2021-10-26T00:00:00"/>
    <d v="2021-10-26T00:00:00"/>
    <d v="2024-10-26T00:00:00"/>
    <n v="297"/>
    <m/>
    <d v="2023-10-26T00:00:00"/>
    <d v="2024-04-26T00:00:00"/>
    <d v="2024-07-26T00:00:00"/>
    <d v="2024-09-26T00:00:00"/>
    <s v="Being revised"/>
    <b v="1"/>
  </r>
  <r>
    <x v="4"/>
    <n v="15"/>
    <x v="15"/>
    <x v="11"/>
    <s v="aflores"/>
    <s v="Released"/>
    <d v="2022-06-29T00:00:00"/>
    <d v="2021-07-15T00:00:00"/>
    <d v="2024-07-15T00:00:00"/>
    <n v="400"/>
    <m/>
    <d v="2023-07-15T00:00:00"/>
    <d v="2024-01-15T00:00:00"/>
    <d v="2024-04-15T00:00:00"/>
    <d v="2024-06-15T00:00:00"/>
    <m/>
    <b v="1"/>
  </r>
  <r>
    <x v="9"/>
    <n v="16"/>
    <x v="16"/>
    <x v="12"/>
    <s v="daqiqc"/>
    <s v="Released"/>
    <d v="2021-06-25T00:00:00"/>
    <d v="2021-06-25T00:00:00"/>
    <d v="2024-06-25T00:00:00"/>
    <n v="420"/>
    <m/>
    <d v="2023-06-25T00:00:00"/>
    <d v="2023-12-25T00:00:00"/>
    <d v="2024-03-25T00:00:00"/>
    <d v="2024-05-25T00:00:00"/>
    <m/>
    <b v="1"/>
  </r>
  <r>
    <x v="10"/>
    <n v="17"/>
    <x v="17"/>
    <x v="13"/>
    <s v="aleung"/>
    <s v="Released"/>
    <d v="2021-05-26T00:00:00"/>
    <d v="2021-05-26T00:00:00"/>
    <d v="2024-05-26T00:00:00"/>
    <n v="450"/>
    <m/>
    <d v="2023-05-26T00:00:00"/>
    <d v="2023-11-26T00:00:00"/>
    <d v="2024-02-26T00:00:00"/>
    <d v="2024-04-26T00:00:00"/>
    <m/>
    <b v="1"/>
  </r>
  <r>
    <x v="4"/>
    <n v="18"/>
    <x v="18"/>
    <x v="14"/>
    <s v="hazmat1"/>
    <s v="Released"/>
    <d v="2021-08-05T00:00:00"/>
    <d v="2021-08-05T00:00:00"/>
    <d v="2024-08-05T00:00:00"/>
    <n v="379"/>
    <m/>
    <d v="2023-08-05T00:00:00"/>
    <d v="2024-02-05T00:00:00"/>
    <d v="2024-05-05T00:00:00"/>
    <d v="2024-07-05T00:00:00"/>
    <m/>
    <b v="1"/>
  </r>
  <r>
    <x v="4"/>
    <n v="19"/>
    <x v="19"/>
    <x v="15"/>
    <s v="rrazik"/>
    <s v="Released"/>
    <d v="2021-05-07T00:00:00"/>
    <d v="2021-05-07T00:00:00"/>
    <d v="2024-05-07T00:00:00"/>
    <n v="469"/>
    <m/>
    <d v="2023-05-07T00:00:00"/>
    <d v="2023-11-07T00:00:00"/>
    <d v="2024-02-07T00:00:00"/>
    <d v="2024-04-07T00:00:00"/>
    <m/>
    <b v="1"/>
  </r>
  <r>
    <x v="4"/>
    <n v="20"/>
    <x v="20"/>
    <x v="16"/>
    <s v="meystedt"/>
    <s v="Released"/>
    <d v="2021-07-28T00:00:00"/>
    <d v="2021-07-28T00:00:00"/>
    <d v="2024-07-28T00:00:00"/>
    <n v="387"/>
    <m/>
    <d v="2023-07-28T00:00:00"/>
    <d v="2024-01-28T00:00:00"/>
    <d v="2024-04-28T00:00:00"/>
    <d v="2024-06-28T00:00:00"/>
    <m/>
    <b v="1"/>
  </r>
  <r>
    <x v="3"/>
    <n v="21"/>
    <x v="21"/>
    <x v="3"/>
    <m/>
    <s v="Revoked"/>
    <d v="1997-08-18T00:00:00"/>
    <m/>
    <s v=""/>
    <s v=""/>
    <m/>
    <s v=""/>
    <s v=""/>
    <s v=""/>
    <s v=""/>
    <m/>
    <b v="1"/>
  </r>
  <r>
    <x v="9"/>
    <n v="22"/>
    <x v="22"/>
    <x v="12"/>
    <s v="daqiqc"/>
    <s v="Released"/>
    <d v="2007-01-31T00:00:00"/>
    <d v="2014-04-03T00:00:00"/>
    <d v="2017-04-03T00:00:00"/>
    <n v="3060"/>
    <m/>
    <d v="2016-04-03T00:00:00"/>
    <d v="2016-10-03T00:00:00"/>
    <d v="2017-01-03T00:00:00"/>
    <d v="2017-03-03T00:00:00"/>
    <s v="Being reviewed"/>
    <b v="1"/>
  </r>
  <r>
    <x v="3"/>
    <n v="23"/>
    <x v="23"/>
    <x v="3"/>
    <m/>
    <s v="Revoked"/>
    <d v="2004-01-06T00:00:00"/>
    <m/>
    <s v=""/>
    <s v=""/>
    <m/>
    <s v=""/>
    <s v=""/>
    <s v=""/>
    <s v=""/>
    <m/>
    <b v="1"/>
  </r>
  <r>
    <x v="3"/>
    <n v="24"/>
    <x v="24"/>
    <x v="3"/>
    <m/>
    <s v="Revoked"/>
    <d v="2011-02-15T00:00:00"/>
    <m/>
    <s v=""/>
    <s v=""/>
    <m/>
    <s v=""/>
    <s v=""/>
    <s v=""/>
    <s v=""/>
    <m/>
    <b v="1"/>
  </r>
  <r>
    <x v="4"/>
    <n v="25"/>
    <x v="25"/>
    <x v="4"/>
    <s v="gregj"/>
    <s v="Released"/>
    <d v="2022-11-21T00:00:00"/>
    <d v="2021-07-19T00:00:00"/>
    <d v="2024-07-19T00:00:00"/>
    <n v="396"/>
    <m/>
    <d v="2023-07-19T00:00:00"/>
    <d v="2024-01-19T00:00:00"/>
    <d v="2024-04-19T00:00:00"/>
    <d v="2024-06-19T00:00:00"/>
    <m/>
    <b v="1"/>
  </r>
  <r>
    <x v="9"/>
    <n v="26"/>
    <x v="26"/>
    <x v="17"/>
    <s v="hbenz"/>
    <s v="Released"/>
    <d v="2023-04-19T00:00:00"/>
    <d v="2023-04-19T00:00:00"/>
    <d v="2026-04-19T00:00:00"/>
    <n v="-243"/>
    <m/>
    <d v="2025-04-19T00:00:00"/>
    <d v="2025-10-19T00:00:00"/>
    <d v="2026-01-19T00:00:00"/>
    <d v="2026-03-19T00:00:00"/>
    <m/>
    <b v="0"/>
  </r>
  <r>
    <x v="4"/>
    <n v="27"/>
    <x v="27"/>
    <x v="16"/>
    <s v="meystedt"/>
    <s v="Released"/>
    <d v="2023-01-06T00:00:00"/>
    <d v="2021-08-03T00:00:00"/>
    <d v="2024-08-03T00:00:00"/>
    <n v="381"/>
    <m/>
    <d v="2023-08-03T00:00:00"/>
    <d v="2024-02-03T00:00:00"/>
    <d v="2024-05-03T00:00:00"/>
    <d v="2024-07-03T00:00:00"/>
    <m/>
    <b v="1"/>
  </r>
  <r>
    <x v="3"/>
    <n v="28"/>
    <x v="28"/>
    <x v="3"/>
    <m/>
    <s v="Revoked"/>
    <d v="2011-09-30T00:00:00"/>
    <m/>
    <s v=""/>
    <s v=""/>
    <m/>
    <s v=""/>
    <s v=""/>
    <s v=""/>
    <s v=""/>
    <m/>
    <b v="1"/>
  </r>
  <r>
    <x v="4"/>
    <n v="29"/>
    <x v="29"/>
    <x v="15"/>
    <s v="rrazik"/>
    <s v="Released"/>
    <d v="2023-09-13T00:00:00"/>
    <d v="2020-03-23T00:00:00"/>
    <d v="2023-03-23T00:00:00"/>
    <n v="880"/>
    <d v="2023-09-13T00:00:00"/>
    <d v="2022-03-23T00:00:00"/>
    <d v="2022-09-23T00:00:00"/>
    <d v="2022-12-23T00:00:00"/>
    <d v="2023-02-23T00:00:00"/>
    <m/>
    <b v="1"/>
  </r>
  <r>
    <x v="9"/>
    <n v="30"/>
    <x v="30"/>
    <x v="18"/>
    <s v="pcable"/>
    <s v="Released"/>
    <d v="2007-07-29T00:00:00"/>
    <d v="2015-04-08T00:00:00"/>
    <d v="2018-04-08T00:00:00"/>
    <n v="2690"/>
    <m/>
    <d v="2017-04-08T00:00:00"/>
    <d v="2017-10-08T00:00:00"/>
    <d v="2018-01-08T00:00:00"/>
    <d v="2018-03-08T00:00:00"/>
    <s v="Being revised"/>
    <b v="1"/>
  </r>
  <r>
    <x v="3"/>
    <n v="31"/>
    <x v="31"/>
    <x v="3"/>
    <m/>
    <s v="Revoked"/>
    <d v="2010-03-01T00:00:00"/>
    <m/>
    <s v=""/>
    <s v=""/>
    <m/>
    <s v=""/>
    <s v=""/>
    <s v=""/>
    <s v=""/>
    <m/>
    <b v="1"/>
  </r>
  <r>
    <x v="9"/>
    <n v="32"/>
    <x v="32"/>
    <x v="12"/>
    <s v="daqiqc"/>
    <s v="Released"/>
    <d v="2019-12-09T00:00:00"/>
    <d v="2019-12-09T00:00:00"/>
    <d v="2022-12-09T00:00:00"/>
    <n v="984"/>
    <m/>
    <d v="2021-12-09T00:00:00"/>
    <d v="2022-06-09T00:00:00"/>
    <d v="2022-09-09T00:00:00"/>
    <d v="2022-11-09T00:00:00"/>
    <m/>
    <b v="1"/>
  </r>
  <r>
    <x v="3"/>
    <n v="33"/>
    <x v="33"/>
    <x v="3"/>
    <m/>
    <s v="Revoked"/>
    <d v="2013-10-11T00:00:00"/>
    <m/>
    <s v=""/>
    <s v=""/>
    <m/>
    <s v=""/>
    <s v=""/>
    <s v=""/>
    <s v=""/>
    <m/>
    <b v="1"/>
  </r>
  <r>
    <x v="4"/>
    <n v="34"/>
    <x v="34"/>
    <x v="19"/>
    <s v="sakren"/>
    <s v="Released"/>
    <d v="2025-03-20T00:00:00"/>
    <d v="2025-03-20T00:00:00"/>
    <d v="2028-03-20T00:00:00"/>
    <n v="-944"/>
    <d v="2023-09-06T00:00:00"/>
    <d v="2027-03-20T00:00:00"/>
    <d v="2027-09-20T00:00:00"/>
    <d v="2027-12-20T00:00:00"/>
    <d v="2028-02-20T00:00:00"/>
    <m/>
    <b v="0"/>
  </r>
  <r>
    <x v="3"/>
    <n v="35"/>
    <x v="35"/>
    <x v="3"/>
    <m/>
    <s v="Revoked"/>
    <d v="1996-10-21T00:00:00"/>
    <m/>
    <s v=""/>
    <s v=""/>
    <m/>
    <s v=""/>
    <s v=""/>
    <s v=""/>
    <s v=""/>
    <m/>
    <b v="1"/>
  </r>
  <r>
    <x v="4"/>
    <n v="36"/>
    <x v="36"/>
    <x v="14"/>
    <s v="hazmat1"/>
    <s v="Released"/>
    <d v="2022-02-07T00:00:00"/>
    <d v="2020-05-29T00:00:00"/>
    <d v="2023-05-29T00:00:00"/>
    <n v="813"/>
    <m/>
    <d v="2022-05-29T00:00:00"/>
    <d v="2022-11-29T00:00:00"/>
    <d v="2023-02-28T00:00:00"/>
    <d v="2023-04-29T00:00:00"/>
    <m/>
    <b v="1"/>
  </r>
  <r>
    <x v="8"/>
    <n v="37"/>
    <x v="37"/>
    <x v="20"/>
    <s v="lancel"/>
    <s v="Released"/>
    <d v="2021-07-08T00:00:00"/>
    <d v="2021-07-08T00:00:00"/>
    <d v="2024-07-08T00:00:00"/>
    <n v="407"/>
    <m/>
    <d v="2023-07-08T00:00:00"/>
    <d v="2024-01-08T00:00:00"/>
    <d v="2024-04-08T00:00:00"/>
    <d v="2024-06-08T00:00:00"/>
    <m/>
    <b v="1"/>
  </r>
  <r>
    <x v="3"/>
    <n v="38"/>
    <x v="38"/>
    <x v="3"/>
    <m/>
    <s v="Revoked"/>
    <d v="2007-02-16T00:00:00"/>
    <m/>
    <s v=""/>
    <s v=""/>
    <m/>
    <s v=""/>
    <s v=""/>
    <s v=""/>
    <s v=""/>
    <m/>
    <b v="1"/>
  </r>
  <r>
    <x v="3"/>
    <n v="39"/>
    <x v="39"/>
    <x v="3"/>
    <m/>
    <s v="Revoked"/>
    <d v="2006-10-09T00:00:00"/>
    <m/>
    <s v=""/>
    <s v=""/>
    <m/>
    <s v=""/>
    <s v=""/>
    <s v=""/>
    <s v=""/>
    <m/>
    <b v="1"/>
  </r>
  <r>
    <x v="10"/>
    <n v="40"/>
    <x v="40"/>
    <x v="13"/>
    <s v="aleung"/>
    <s v="Released"/>
    <d v="2021-05-26T00:00:00"/>
    <d v="2021-05-26T00:00:00"/>
    <d v="2024-05-26T00:00:00"/>
    <n v="450"/>
    <m/>
    <d v="2023-05-26T00:00:00"/>
    <d v="2023-11-26T00:00:00"/>
    <d v="2024-02-26T00:00:00"/>
    <d v="2024-04-26T00:00:00"/>
    <m/>
    <b v="1"/>
  </r>
  <r>
    <x v="4"/>
    <n v="41"/>
    <x v="41"/>
    <x v="21"/>
    <s v="rnelson"/>
    <s v="Released"/>
    <d v="2025-03-18T00:00:00"/>
    <d v="2025-03-18T00:00:00"/>
    <d v="2028-03-18T00:00:00"/>
    <n v="-942"/>
    <m/>
    <d v="2027-03-18T00:00:00"/>
    <d v="2027-09-18T00:00:00"/>
    <d v="2027-12-18T00:00:00"/>
    <d v="2028-02-18T00:00:00"/>
    <m/>
    <b v="0"/>
  </r>
  <r>
    <x v="4"/>
    <n v="42"/>
    <x v="42"/>
    <x v="4"/>
    <s v="gregj"/>
    <s v="Released"/>
    <d v="2021-05-21T00:00:00"/>
    <d v="2021-05-21T00:00:00"/>
    <d v="2024-05-21T00:00:00"/>
    <n v="455"/>
    <m/>
    <d v="2023-05-21T00:00:00"/>
    <d v="2023-11-21T00:00:00"/>
    <d v="2024-02-21T00:00:00"/>
    <d v="2024-04-21T00:00:00"/>
    <m/>
    <b v="1"/>
  </r>
  <r>
    <x v="9"/>
    <n v="43"/>
    <x v="43"/>
    <x v="17"/>
    <s v="hbenz"/>
    <s v="Released"/>
    <d v="2007-02-05T00:00:00"/>
    <d v="2015-04-10T00:00:00"/>
    <d v="2018-04-10T00:00:00"/>
    <n v="2688"/>
    <d v="2023-04-04T00:00:00"/>
    <d v="2017-04-10T00:00:00"/>
    <d v="2017-10-10T00:00:00"/>
    <d v="2018-01-10T00:00:00"/>
    <d v="2018-03-10T00:00:00"/>
    <s v="Being revised"/>
    <b v="1"/>
  </r>
  <r>
    <x v="5"/>
    <n v="44"/>
    <x v="44"/>
    <x v="5"/>
    <s v="Keith.Jobe"/>
    <s v="Released"/>
    <d v="2021-06-14T00:00:00"/>
    <d v="2021-06-14T00:00:00"/>
    <d v="2024-06-14T00:00:00"/>
    <n v="431"/>
    <m/>
    <d v="2023-06-14T00:00:00"/>
    <d v="2023-12-14T00:00:00"/>
    <d v="2024-03-14T00:00:00"/>
    <d v="2024-05-14T00:00:00"/>
    <s v="Being revised"/>
    <b v="1"/>
  </r>
  <r>
    <x v="4"/>
    <n v="45"/>
    <x v="45"/>
    <x v="11"/>
    <s v="aflores"/>
    <s v="Released"/>
    <d v="2022-06-24T00:00:00"/>
    <d v="2020-08-06T00:00:00"/>
    <d v="2023-08-06T00:00:00"/>
    <n v="744"/>
    <m/>
    <d v="2022-08-06T00:00:00"/>
    <d v="2023-02-06T00:00:00"/>
    <d v="2023-05-06T00:00:00"/>
    <d v="2023-07-06T00:00:00"/>
    <s v="Being reviewed"/>
    <b v="1"/>
  </r>
  <r>
    <x v="11"/>
    <n v="46"/>
    <x v="46"/>
    <x v="22"/>
    <s v="rwittman"/>
    <s v="Released"/>
    <d v="2022-01-04T00:00:00"/>
    <d v="2021-12-08T00:00:00"/>
    <d v="2024-12-08T00:00:00"/>
    <n v="254"/>
    <m/>
    <d v="2023-12-08T00:00:00"/>
    <d v="2024-06-08T00:00:00"/>
    <d v="2024-09-08T00:00:00"/>
    <d v="2024-11-08T00:00:00"/>
    <m/>
    <b v="1"/>
  </r>
  <r>
    <x v="4"/>
    <n v="47"/>
    <x v="47"/>
    <x v="21"/>
    <s v="rnelson"/>
    <s v="Released"/>
    <d v="2025-04-08T00:00:00"/>
    <d v="2021-07-21T00:00:00"/>
    <d v="2024-07-21T00:00:00"/>
    <n v="394"/>
    <m/>
    <d v="2023-07-21T00:00:00"/>
    <d v="2024-01-21T00:00:00"/>
    <d v="2024-04-21T00:00:00"/>
    <d v="2024-06-21T00:00:00"/>
    <m/>
    <b v="1"/>
  </r>
  <r>
    <x v="4"/>
    <n v="48"/>
    <x v="48"/>
    <x v="23"/>
    <s v="norleenc"/>
    <s v="Released"/>
    <d v="2025-07-07T00:00:00"/>
    <d v="2025-07-07T00:00:00"/>
    <d v="2028-07-07T00:00:00"/>
    <n v="-1053"/>
    <m/>
    <d v="2027-07-07T00:00:00"/>
    <d v="2028-01-07T00:00:00"/>
    <d v="2028-04-07T00:00:00"/>
    <d v="2028-06-07T00:00:00"/>
    <m/>
    <b v="0"/>
  </r>
  <r>
    <x v="3"/>
    <n v="49"/>
    <x v="49"/>
    <x v="3"/>
    <m/>
    <s v="Revoked"/>
    <d v="2007-06-07T00:00:00"/>
    <m/>
    <s v=""/>
    <s v=""/>
    <m/>
    <s v=""/>
    <s v=""/>
    <s v=""/>
    <s v=""/>
    <m/>
    <b v="1"/>
  </r>
  <r>
    <x v="4"/>
    <n v="50"/>
    <x v="50"/>
    <x v="14"/>
    <s v="hazmat1"/>
    <s v="Released"/>
    <d v="2024-05-31T00:00:00"/>
    <d v="2020-07-21T00:00:00"/>
    <d v="2023-07-21T00:00:00"/>
    <n v="760"/>
    <m/>
    <d v="2022-07-21T00:00:00"/>
    <d v="2023-01-21T00:00:00"/>
    <d v="2023-04-21T00:00:00"/>
    <d v="2023-06-21T00:00:00"/>
    <s v="Needs proper review now"/>
    <b v="1"/>
  </r>
  <r>
    <x v="5"/>
    <n v="51"/>
    <x v="51"/>
    <x v="5"/>
    <s v="Keith.Jobe"/>
    <s v="Released"/>
    <d v="2024-10-07T00:00:00"/>
    <d v="2024-04-22T00:00:00"/>
    <d v="2027-04-22T00:00:00"/>
    <n v="-611"/>
    <m/>
    <d v="2026-04-22T00:00:00"/>
    <d v="2026-10-22T00:00:00"/>
    <d v="2027-01-22T00:00:00"/>
    <d v="2027-03-22T00:00:00"/>
    <m/>
    <b v="0"/>
  </r>
  <r>
    <x v="10"/>
    <n v="52"/>
    <x v="52"/>
    <x v="13"/>
    <s v="aleung"/>
    <s v="Released"/>
    <d v="2021-05-28T00:00:00"/>
    <d v="2021-05-28T00:00:00"/>
    <d v="2024-05-28T00:00:00"/>
    <n v="448"/>
    <m/>
    <d v="2023-05-28T00:00:00"/>
    <d v="2023-11-28T00:00:00"/>
    <d v="2024-02-28T00:00:00"/>
    <d v="2024-04-28T00:00:00"/>
    <m/>
    <b v="1"/>
  </r>
  <r>
    <x v="4"/>
    <n v="53"/>
    <x v="53"/>
    <x v="24"/>
    <s v="bradleys"/>
    <s v="Released"/>
    <d v="2022-03-25T00:00:00"/>
    <d v="2021-06-01T00:00:00"/>
    <d v="2024-06-01T00:00:00"/>
    <n v="444"/>
    <d v="2023-03-07T00:00:00"/>
    <d v="2023-06-01T00:00:00"/>
    <d v="2023-12-01T00:00:00"/>
    <d v="2024-03-01T00:00:00"/>
    <d v="2024-05-01T00:00:00"/>
    <s v="Being reviewed"/>
    <b v="1"/>
  </r>
  <r>
    <x v="0"/>
    <n v="54"/>
    <x v="54"/>
    <x v="25"/>
    <s v="mcmahont"/>
    <s v="Released"/>
    <d v="2020-07-20T00:00:00"/>
    <d v="2024-03-08T00:00:00"/>
    <d v="2027-03-08T00:00:00"/>
    <n v="-566"/>
    <d v="2023-11-30T00:00:00"/>
    <d v="2026-03-08T00:00:00"/>
    <d v="2026-09-08T00:00:00"/>
    <d v="2026-12-08T00:00:00"/>
    <d v="2027-02-08T00:00:00"/>
    <s v="Being revised"/>
    <b v="0"/>
  </r>
  <r>
    <x v="8"/>
    <n v="55"/>
    <x v="55"/>
    <x v="9"/>
    <s v="osimon"/>
    <s v="Released"/>
    <d v="2017-09-15T00:00:00"/>
    <d v="2017-09-15T00:00:00"/>
    <d v="2020-09-15T00:00:00"/>
    <n v="1799"/>
    <d v="2023-04-10T00:00:00"/>
    <d v="2019-09-15T00:00:00"/>
    <d v="2020-03-15T00:00:00"/>
    <d v="2020-06-15T00:00:00"/>
    <d v="2020-08-15T00:00:00"/>
    <s v="Being revised"/>
    <b v="1"/>
  </r>
  <r>
    <x v="4"/>
    <n v="56"/>
    <x v="56"/>
    <x v="14"/>
    <s v="hazmat1"/>
    <s v="Released"/>
    <d v="2020-07-26T00:00:00"/>
    <d v="2020-07-26T00:00:00"/>
    <d v="2023-07-26T00:00:00"/>
    <n v="755"/>
    <m/>
    <d v="2022-07-26T00:00:00"/>
    <d v="2023-01-26T00:00:00"/>
    <d v="2023-04-26T00:00:00"/>
    <d v="2023-06-26T00:00:00"/>
    <m/>
    <b v="1"/>
  </r>
  <r>
    <x v="4"/>
    <n v="57"/>
    <x v="57"/>
    <x v="26"/>
    <s v="jakeslac"/>
    <s v="Released"/>
    <d v="2024-12-19T00:00:00"/>
    <d v="2024-12-19T00:00:00"/>
    <d v="2027-12-19T00:00:00"/>
    <n v="-852"/>
    <m/>
    <d v="2026-12-19T00:00:00"/>
    <d v="2027-06-19T00:00:00"/>
    <d v="2027-09-19T00:00:00"/>
    <d v="2027-11-19T00:00:00"/>
    <m/>
    <b v="0"/>
  </r>
  <r>
    <x v="4"/>
    <n v="58"/>
    <x v="58"/>
    <x v="24"/>
    <s v="bradleys"/>
    <s v="Released"/>
    <d v="2022-03-25T00:00:00"/>
    <d v="2021-06-01T00:00:00"/>
    <d v="2024-06-01T00:00:00"/>
    <n v="444"/>
    <d v="2023-03-07T00:00:00"/>
    <d v="2023-06-01T00:00:00"/>
    <d v="2023-12-01T00:00:00"/>
    <d v="2024-03-01T00:00:00"/>
    <d v="2024-05-01T00:00:00"/>
    <s v="Being reviewed"/>
    <b v="1"/>
  </r>
  <r>
    <x v="9"/>
    <n v="59"/>
    <x v="59"/>
    <x v="27"/>
    <s v="mgrooms"/>
    <s v="Released"/>
    <d v="2022-03-18T00:00:00"/>
    <d v="2022-03-18T00:00:00"/>
    <d v="2025-03-18T00:00:00"/>
    <n v="154"/>
    <m/>
    <d v="2024-03-18T00:00:00"/>
    <d v="2024-09-18T00:00:00"/>
    <d v="2024-12-18T00:00:00"/>
    <d v="2025-02-18T00:00:00"/>
    <m/>
    <b v="1"/>
  </r>
  <r>
    <x v="4"/>
    <n v="60"/>
    <x v="60"/>
    <x v="14"/>
    <s v="hazmat1"/>
    <s v="Released"/>
    <d v="2024-05-31T00:00:00"/>
    <d v="2024-05-31T00:00:00"/>
    <d v="2027-05-31T00:00:00"/>
    <n v="-650"/>
    <m/>
    <d v="2026-05-31T00:00:00"/>
    <d v="2026-11-30T00:00:00"/>
    <d v="2027-02-28T00:00:00"/>
    <d v="2027-04-30T00:00:00"/>
    <m/>
    <b v="0"/>
  </r>
  <r>
    <x v="3"/>
    <m/>
    <x v="61"/>
    <x v="3"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4F96F3C-C146-40BE-8C28-B56306818FFA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M32" firstHeaderRow="1" firstDataRow="2" firstDataCol="1"/>
  <pivotFields count="17">
    <pivotField axis="axisCol" showAll="0">
      <items count="17">
        <item m="1" x="15"/>
        <item m="1" x="12"/>
        <item m="1" x="13"/>
        <item x="10"/>
        <item x="9"/>
        <item m="1" x="14"/>
        <item x="4"/>
        <item x="11"/>
        <item x="6"/>
        <item x="8"/>
        <item x="0"/>
        <item h="1" x="3"/>
        <item x="1"/>
        <item x="5"/>
        <item x="7"/>
        <item x="2"/>
        <item t="default"/>
      </items>
    </pivotField>
    <pivotField showAll="0"/>
    <pivotField dataField="1" showAll="0">
      <items count="63">
        <item x="0"/>
        <item x="30"/>
        <item x="27"/>
        <item x="59"/>
        <item x="34"/>
        <item x="46"/>
        <item x="35"/>
        <item x="40"/>
        <item x="53"/>
        <item x="38"/>
        <item x="6"/>
        <item x="51"/>
        <item x="36"/>
        <item x="8"/>
        <item x="37"/>
        <item x="54"/>
        <item x="7"/>
        <item x="11"/>
        <item x="45"/>
        <item x="12"/>
        <item x="1"/>
        <item x="4"/>
        <item x="52"/>
        <item x="17"/>
        <item x="18"/>
        <item x="57"/>
        <item x="41"/>
        <item x="28"/>
        <item x="5"/>
        <item x="48"/>
        <item x="43"/>
        <item x="31"/>
        <item x="58"/>
        <item x="15"/>
        <item x="10"/>
        <item x="20"/>
        <item x="25"/>
        <item x="39"/>
        <item x="33"/>
        <item x="3"/>
        <item x="47"/>
        <item x="60"/>
        <item x="44"/>
        <item x="19"/>
        <item x="32"/>
        <item x="14"/>
        <item x="9"/>
        <item x="56"/>
        <item x="29"/>
        <item x="50"/>
        <item x="21"/>
        <item x="49"/>
        <item x="55"/>
        <item x="16"/>
        <item x="26"/>
        <item x="42"/>
        <item x="13"/>
        <item x="24"/>
        <item x="23"/>
        <item x="22"/>
        <item x="2"/>
        <item x="61"/>
        <item t="default"/>
      </items>
    </pivotField>
    <pivotField axis="axisRow" showAll="0" sortType="ascending">
      <items count="30">
        <item x="11"/>
        <item x="13"/>
        <item m="1" x="28"/>
        <item x="24"/>
        <item x="12"/>
        <item x="23"/>
        <item x="4"/>
        <item x="17"/>
        <item x="1"/>
        <item x="26"/>
        <item x="5"/>
        <item x="16"/>
        <item x="20"/>
        <item x="10"/>
        <item x="27"/>
        <item x="7"/>
        <item x="14"/>
        <item x="19"/>
        <item x="18"/>
        <item x="15"/>
        <item x="2"/>
        <item x="21"/>
        <item x="22"/>
        <item x="6"/>
        <item x="8"/>
        <item x="9"/>
        <item x="25"/>
        <item x="0"/>
        <item x="3"/>
        <item t="default"/>
      </items>
    </pivotField>
    <pivotField showAll="0"/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28">
    <i>
      <x/>
    </i>
    <i>
      <x v="1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 t="grand">
      <x/>
    </i>
  </rowItems>
  <colFields count="1">
    <field x="0"/>
  </colFields>
  <colItems count="12">
    <i>
      <x v="3"/>
    </i>
    <i>
      <x v="4"/>
    </i>
    <i>
      <x v="6"/>
    </i>
    <i>
      <x v="7"/>
    </i>
    <i>
      <x v="8"/>
    </i>
    <i>
      <x v="9"/>
    </i>
    <i>
      <x v="10"/>
    </i>
    <i>
      <x v="12"/>
    </i>
    <i>
      <x v="13"/>
    </i>
    <i>
      <x v="14"/>
    </i>
    <i>
      <x v="15"/>
    </i>
    <i t="grand">
      <x/>
    </i>
  </colItems>
  <dataFields count="1">
    <dataField name="Count of Title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connectionId="1" xr16:uid="{00000000-0016-0000-01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8"/>
  <sheetViews>
    <sheetView tabSelected="1" workbookViewId="0"/>
  </sheetViews>
  <sheetFormatPr defaultRowHeight="15" x14ac:dyDescent="0.25"/>
  <cols>
    <col min="1" max="1" width="22.85546875" customWidth="1"/>
    <col min="2" max="2" width="10.7109375" customWidth="1"/>
    <col min="3" max="3" width="10.7109375" bestFit="1" customWidth="1"/>
  </cols>
  <sheetData>
    <row r="1" spans="1:2" x14ac:dyDescent="0.25">
      <c r="A1" s="7" t="s">
        <v>197</v>
      </c>
    </row>
    <row r="2" spans="1:2" x14ac:dyDescent="0.25">
      <c r="A2" t="s">
        <v>85</v>
      </c>
      <c r="B2" s="1">
        <v>42115</v>
      </c>
    </row>
    <row r="3" spans="1:2" x14ac:dyDescent="0.25">
      <c r="A3" t="s">
        <v>86</v>
      </c>
      <c r="B3" s="1">
        <v>46028</v>
      </c>
    </row>
    <row r="5" spans="1:2" x14ac:dyDescent="0.25">
      <c r="A5" s="7" t="s">
        <v>87</v>
      </c>
      <c r="B5" t="s">
        <v>88</v>
      </c>
    </row>
    <row r="7" spans="1:2" x14ac:dyDescent="0.25">
      <c r="A7" s="7" t="s">
        <v>76</v>
      </c>
      <c r="B7" t="s">
        <v>77</v>
      </c>
    </row>
    <row r="9" spans="1:2" x14ac:dyDescent="0.25">
      <c r="A9" s="7" t="s">
        <v>78</v>
      </c>
      <c r="B9" t="s">
        <v>227</v>
      </c>
    </row>
    <row r="10" spans="1:2" x14ac:dyDescent="0.25">
      <c r="A10" s="7"/>
      <c r="B10" t="s">
        <v>228</v>
      </c>
    </row>
    <row r="12" spans="1:2" x14ac:dyDescent="0.25">
      <c r="A12" s="7" t="s">
        <v>216</v>
      </c>
    </row>
    <row r="13" spans="1:2" x14ac:dyDescent="0.25">
      <c r="A13" t="s">
        <v>112</v>
      </c>
      <c r="B13">
        <f>COUNTIF(Status, "released")</f>
        <v>47</v>
      </c>
    </row>
    <row r="14" spans="1:2" x14ac:dyDescent="0.25">
      <c r="A14" t="s">
        <v>101</v>
      </c>
      <c r="B14" s="2">
        <f ca="1">(TODAY()-AVERAGEIF(Status, "released", Date_Released))/365</f>
        <v>4.0055960361410632</v>
      </c>
    </row>
    <row r="16" spans="1:2" x14ac:dyDescent="0.25">
      <c r="A16" t="s">
        <v>99</v>
      </c>
      <c r="B16">
        <f ca="1">COUNTIF(Days_Overdue, "&gt;0")</f>
        <v>34</v>
      </c>
    </row>
    <row r="17" spans="1:3" x14ac:dyDescent="0.25">
      <c r="A17" t="s">
        <v>111</v>
      </c>
      <c r="B17">
        <f ca="1">COUNTIFS(Days_Overdue, "&gt;0",Revision_Status_Note,"&lt;&gt;")</f>
        <v>18</v>
      </c>
    </row>
    <row r="19" spans="1:3" x14ac:dyDescent="0.25">
      <c r="A19" t="s">
        <v>97</v>
      </c>
      <c r="B19">
        <f ca="1">AVERAGE(Days_Overdue)</f>
        <v>432.21276595744683</v>
      </c>
    </row>
    <row r="20" spans="1:3" x14ac:dyDescent="0.25">
      <c r="A20" t="s">
        <v>98</v>
      </c>
      <c r="B20">
        <f ca="1">MAX(Days_Overdue)</f>
        <v>3201</v>
      </c>
    </row>
    <row r="22" spans="1:3" x14ac:dyDescent="0.25">
      <c r="A22" t="s">
        <v>195</v>
      </c>
      <c r="B22" s="5">
        <f>COUNTA(_xlfn.UNIQUE(Owner))</f>
        <v>29</v>
      </c>
    </row>
    <row r="24" spans="1:3" x14ac:dyDescent="0.25">
      <c r="A24" s="8" t="s">
        <v>198</v>
      </c>
    </row>
    <row r="25" spans="1:3" x14ac:dyDescent="0.25">
      <c r="A25" t="s">
        <v>1</v>
      </c>
      <c r="B25" t="s">
        <v>208</v>
      </c>
    </row>
    <row r="26" spans="1:3" x14ac:dyDescent="0.25">
      <c r="B26" t="s">
        <v>204</v>
      </c>
    </row>
    <row r="27" spans="1:3" x14ac:dyDescent="0.25">
      <c r="C27" t="s">
        <v>209</v>
      </c>
    </row>
    <row r="29" spans="1:3" x14ac:dyDescent="0.25">
      <c r="B29" t="s">
        <v>205</v>
      </c>
    </row>
    <row r="30" spans="1:3" x14ac:dyDescent="0.25">
      <c r="C30" t="s">
        <v>206</v>
      </c>
    </row>
    <row r="31" spans="1:3" x14ac:dyDescent="0.25">
      <c r="C31" t="s">
        <v>207</v>
      </c>
    </row>
    <row r="33" spans="1:2" x14ac:dyDescent="0.25">
      <c r="A33" t="s">
        <v>202</v>
      </c>
      <c r="B33" t="s">
        <v>211</v>
      </c>
    </row>
    <row r="34" spans="1:2" x14ac:dyDescent="0.25">
      <c r="B34" t="s">
        <v>210</v>
      </c>
    </row>
    <row r="36" spans="1:2" x14ac:dyDescent="0.25">
      <c r="A36" t="s">
        <v>203</v>
      </c>
      <c r="B36" t="s">
        <v>212</v>
      </c>
    </row>
    <row r="38" spans="1:2" x14ac:dyDescent="0.25">
      <c r="A38" t="s">
        <v>81</v>
      </c>
      <c r="B38" t="s">
        <v>213</v>
      </c>
    </row>
    <row r="40" spans="1:2" x14ac:dyDescent="0.25">
      <c r="A40" s="8" t="s">
        <v>199</v>
      </c>
    </row>
    <row r="41" spans="1:2" x14ac:dyDescent="0.25">
      <c r="A41" t="s">
        <v>219</v>
      </c>
      <c r="B41" t="s">
        <v>224</v>
      </c>
    </row>
    <row r="42" spans="1:2" x14ac:dyDescent="0.25">
      <c r="A42" t="s">
        <v>220</v>
      </c>
      <c r="B42" t="s">
        <v>221</v>
      </c>
    </row>
    <row r="44" spans="1:2" x14ac:dyDescent="0.25">
      <c r="A44" s="7" t="s">
        <v>200</v>
      </c>
    </row>
    <row r="45" spans="1:2" x14ac:dyDescent="0.25">
      <c r="A45" t="s">
        <v>222</v>
      </c>
    </row>
    <row r="47" spans="1:2" x14ac:dyDescent="0.25">
      <c r="A47" s="7" t="s">
        <v>201</v>
      </c>
    </row>
    <row r="48" spans="1:2" x14ac:dyDescent="0.25">
      <c r="A48" t="s">
        <v>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65"/>
  <sheetViews>
    <sheetView zoomScale="105" workbookViewId="0"/>
  </sheetViews>
  <sheetFormatPr defaultRowHeight="15" x14ac:dyDescent="0.25"/>
  <cols>
    <col min="2" max="2" width="8.7109375" customWidth="1"/>
    <col min="3" max="3" width="41.85546875" style="9" customWidth="1"/>
    <col min="4" max="4" width="25.85546875" bestFit="1" customWidth="1"/>
    <col min="5" max="5" width="16.7109375" customWidth="1"/>
    <col min="7" max="9" width="15.7109375" customWidth="1"/>
    <col min="10" max="10" width="13.42578125" customWidth="1"/>
    <col min="11" max="14" width="15.7109375" customWidth="1"/>
    <col min="15" max="15" width="13.42578125" customWidth="1"/>
    <col min="16" max="16" width="19" customWidth="1"/>
    <col min="17" max="17" width="9.140625" customWidth="1"/>
    <col min="18" max="18" width="9.7109375" bestFit="1" customWidth="1"/>
  </cols>
  <sheetData>
    <row r="1" spans="1:18" x14ac:dyDescent="0.25">
      <c r="A1" s="10" t="s">
        <v>70</v>
      </c>
      <c r="B1" s="10" t="s">
        <v>71</v>
      </c>
      <c r="C1" s="11" t="s">
        <v>0</v>
      </c>
      <c r="D1" s="10" t="s">
        <v>108</v>
      </c>
      <c r="E1" s="10" t="s">
        <v>152</v>
      </c>
      <c r="F1" s="10" t="s">
        <v>1</v>
      </c>
      <c r="G1" s="10" t="s">
        <v>105</v>
      </c>
      <c r="H1" s="10" t="s">
        <v>103</v>
      </c>
      <c r="I1" s="10" t="s">
        <v>104</v>
      </c>
      <c r="J1" s="10" t="s">
        <v>106</v>
      </c>
      <c r="K1" s="10" t="s">
        <v>147</v>
      </c>
      <c r="L1" s="10" t="s">
        <v>72</v>
      </c>
      <c r="M1" s="10" t="s">
        <v>73</v>
      </c>
      <c r="N1" s="10" t="s">
        <v>74</v>
      </c>
      <c r="O1" s="10" t="s">
        <v>75</v>
      </c>
      <c r="P1" s="10" t="s">
        <v>107</v>
      </c>
      <c r="Q1" s="12" t="s">
        <v>100</v>
      </c>
      <c r="R1" t="s">
        <v>232</v>
      </c>
    </row>
    <row r="2" spans="1:18" x14ac:dyDescent="0.25">
      <c r="A2" s="10" t="s">
        <v>62</v>
      </c>
      <c r="B2" s="10">
        <v>0</v>
      </c>
      <c r="C2" s="11" t="s">
        <v>2</v>
      </c>
      <c r="D2" s="10" t="s">
        <v>3</v>
      </c>
      <c r="E2" s="10" t="s">
        <v>153</v>
      </c>
      <c r="F2" s="10" t="s">
        <v>4</v>
      </c>
      <c r="G2" s="12">
        <v>44834</v>
      </c>
      <c r="H2" s="12">
        <v>44834</v>
      </c>
      <c r="I2" s="12">
        <f>IF(F2="released", EDATE(H2,36), "")</f>
        <v>45930</v>
      </c>
      <c r="J2" s="10">
        <f t="shared" ref="J2:J33" ca="1" si="0">IFERROR(TODAY()-I2,"")</f>
        <v>99</v>
      </c>
      <c r="K2" s="10"/>
      <c r="L2" s="12">
        <f t="shared" ref="L2:L33" si="1">IFERROR(EDATE($I2, -12),"")</f>
        <v>45565</v>
      </c>
      <c r="M2" s="12">
        <f t="shared" ref="M2:M33" si="2">IFERROR(EDATE($I2, -6), "")</f>
        <v>45746</v>
      </c>
      <c r="N2" s="12">
        <f t="shared" ref="N2:N33" si="3">IFERROR(EDATE($I2, -3), "")</f>
        <v>45838</v>
      </c>
      <c r="O2" s="12">
        <f t="shared" ref="O2:O33" si="4">IFERROR(EDATE($I2, -1), "")</f>
        <v>45899</v>
      </c>
      <c r="P2" s="10"/>
      <c r="Q2" s="10" t="b">
        <f ca="1">IF(F2="released", J2&gt;0, "")</f>
        <v>1</v>
      </c>
    </row>
    <row r="3" spans="1:18" x14ac:dyDescent="0.25">
      <c r="A3" s="10" t="s">
        <v>123</v>
      </c>
      <c r="B3" s="10">
        <v>1</v>
      </c>
      <c r="C3" s="11" t="s">
        <v>5</v>
      </c>
      <c r="D3" s="10" t="s">
        <v>142</v>
      </c>
      <c r="E3" s="10" t="s">
        <v>154</v>
      </c>
      <c r="F3" s="10" t="s">
        <v>4</v>
      </c>
      <c r="G3" s="12">
        <v>45817</v>
      </c>
      <c r="H3" s="12">
        <v>44860</v>
      </c>
      <c r="I3" s="12">
        <f t="shared" ref="I3:I33" si="5">IF(F3="released", EDATE(H3,36), "")</f>
        <v>45956</v>
      </c>
      <c r="J3" s="10">
        <f t="shared" ca="1" si="0"/>
        <v>73</v>
      </c>
      <c r="K3" s="10"/>
      <c r="L3" s="12">
        <f t="shared" si="1"/>
        <v>45591</v>
      </c>
      <c r="M3" s="12">
        <f t="shared" si="2"/>
        <v>45773</v>
      </c>
      <c r="N3" s="12">
        <f t="shared" si="3"/>
        <v>45864</v>
      </c>
      <c r="O3" s="12">
        <f t="shared" si="4"/>
        <v>45926</v>
      </c>
      <c r="P3" s="10"/>
      <c r="Q3" s="10" t="b">
        <f t="shared" ref="Q3:Q62" ca="1" si="6">IF(F3="released", J3&gt;0, "")</f>
        <v>1</v>
      </c>
    </row>
    <row r="4" spans="1:18" x14ac:dyDescent="0.25">
      <c r="A4" s="10" t="s">
        <v>226</v>
      </c>
      <c r="B4" s="10">
        <v>2</v>
      </c>
      <c r="C4" s="11" t="s">
        <v>6</v>
      </c>
      <c r="D4" s="10" t="s">
        <v>140</v>
      </c>
      <c r="E4" s="10" t="s">
        <v>156</v>
      </c>
      <c r="F4" s="10" t="s">
        <v>4</v>
      </c>
      <c r="G4" s="12">
        <v>45958</v>
      </c>
      <c r="H4" s="12">
        <v>45958</v>
      </c>
      <c r="I4" s="12">
        <f t="shared" si="5"/>
        <v>47054</v>
      </c>
      <c r="J4" s="10">
        <f t="shared" ca="1" si="0"/>
        <v>-1025</v>
      </c>
      <c r="K4" s="10"/>
      <c r="L4" s="12">
        <f t="shared" si="1"/>
        <v>46688</v>
      </c>
      <c r="M4" s="12">
        <f t="shared" si="2"/>
        <v>46871</v>
      </c>
      <c r="N4" s="12">
        <f t="shared" si="3"/>
        <v>46962</v>
      </c>
      <c r="O4" s="12">
        <f t="shared" si="4"/>
        <v>47024</v>
      </c>
      <c r="P4" s="10"/>
      <c r="Q4" s="10" t="b">
        <f t="shared" ca="1" si="6"/>
        <v>0</v>
      </c>
    </row>
    <row r="5" spans="1:18" x14ac:dyDescent="0.25">
      <c r="A5" s="10"/>
      <c r="B5" s="10">
        <v>3</v>
      </c>
      <c r="C5" s="11" t="s">
        <v>50</v>
      </c>
      <c r="D5" s="10"/>
      <c r="E5" s="10"/>
      <c r="F5" s="10" t="s">
        <v>8</v>
      </c>
      <c r="G5" s="12">
        <v>39947</v>
      </c>
      <c r="H5" s="12"/>
      <c r="I5" s="12" t="str">
        <f t="shared" si="5"/>
        <v/>
      </c>
      <c r="J5" s="10" t="str">
        <f t="shared" ca="1" si="0"/>
        <v/>
      </c>
      <c r="K5" s="10"/>
      <c r="L5" s="12" t="str">
        <f t="shared" si="1"/>
        <v/>
      </c>
      <c r="M5" s="12" t="str">
        <f t="shared" si="2"/>
        <v/>
      </c>
      <c r="N5" s="12" t="str">
        <f t="shared" si="3"/>
        <v/>
      </c>
      <c r="O5" s="12" t="str">
        <f t="shared" si="4"/>
        <v/>
      </c>
      <c r="P5" s="10"/>
      <c r="Q5" s="10" t="str">
        <f t="shared" si="6"/>
        <v/>
      </c>
    </row>
    <row r="6" spans="1:18" ht="30" x14ac:dyDescent="0.25">
      <c r="A6" s="10"/>
      <c r="B6" s="10">
        <v>4</v>
      </c>
      <c r="C6" s="11" t="s">
        <v>51</v>
      </c>
      <c r="D6" s="10"/>
      <c r="E6" s="10"/>
      <c r="F6" s="10" t="s">
        <v>8</v>
      </c>
      <c r="G6" s="12">
        <v>35096</v>
      </c>
      <c r="H6" s="12"/>
      <c r="I6" s="12" t="str">
        <f t="shared" si="5"/>
        <v/>
      </c>
      <c r="J6" s="10" t="str">
        <f t="shared" ca="1" si="0"/>
        <v/>
      </c>
      <c r="K6" s="10"/>
      <c r="L6" s="12" t="str">
        <f t="shared" si="1"/>
        <v/>
      </c>
      <c r="M6" s="12" t="str">
        <f t="shared" si="2"/>
        <v/>
      </c>
      <c r="N6" s="12" t="str">
        <f t="shared" si="3"/>
        <v/>
      </c>
      <c r="O6" s="12" t="str">
        <f t="shared" si="4"/>
        <v/>
      </c>
      <c r="P6" s="10"/>
      <c r="Q6" s="10" t="str">
        <f t="shared" si="6"/>
        <v/>
      </c>
    </row>
    <row r="7" spans="1:18" ht="45" x14ac:dyDescent="0.25">
      <c r="A7" s="10"/>
      <c r="B7" s="10">
        <v>5</v>
      </c>
      <c r="C7" s="11" t="s">
        <v>52</v>
      </c>
      <c r="D7" s="10"/>
      <c r="E7" s="10"/>
      <c r="F7" s="10" t="s">
        <v>8</v>
      </c>
      <c r="G7" s="12">
        <v>39355</v>
      </c>
      <c r="H7" s="12"/>
      <c r="I7" s="12" t="str">
        <f t="shared" si="5"/>
        <v/>
      </c>
      <c r="J7" s="10" t="str">
        <f t="shared" ca="1" si="0"/>
        <v/>
      </c>
      <c r="K7" s="10"/>
      <c r="L7" s="12" t="str">
        <f t="shared" si="1"/>
        <v/>
      </c>
      <c r="M7" s="12" t="str">
        <f t="shared" si="2"/>
        <v/>
      </c>
      <c r="N7" s="12" t="str">
        <f t="shared" si="3"/>
        <v/>
      </c>
      <c r="O7" s="12" t="str">
        <f t="shared" si="4"/>
        <v/>
      </c>
      <c r="P7" s="10"/>
      <c r="Q7" s="10" t="str">
        <f t="shared" si="6"/>
        <v/>
      </c>
    </row>
    <row r="8" spans="1:18" x14ac:dyDescent="0.25">
      <c r="A8" s="10" t="s">
        <v>95</v>
      </c>
      <c r="B8" s="10">
        <v>6</v>
      </c>
      <c r="C8" s="11" t="s">
        <v>9</v>
      </c>
      <c r="D8" s="10" t="s">
        <v>7</v>
      </c>
      <c r="E8" s="10" t="s">
        <v>158</v>
      </c>
      <c r="F8" s="10" t="s">
        <v>4</v>
      </c>
      <c r="G8" s="12">
        <v>43920</v>
      </c>
      <c r="H8" s="12">
        <v>43920</v>
      </c>
      <c r="I8" s="12">
        <f t="shared" si="5"/>
        <v>45015</v>
      </c>
      <c r="J8" s="10">
        <f t="shared" ca="1" si="0"/>
        <v>1014</v>
      </c>
      <c r="K8" s="10"/>
      <c r="L8" s="12">
        <f t="shared" si="1"/>
        <v>44650</v>
      </c>
      <c r="M8" s="12">
        <f t="shared" si="2"/>
        <v>44834</v>
      </c>
      <c r="N8" s="12">
        <f t="shared" si="3"/>
        <v>44925</v>
      </c>
      <c r="O8" s="12">
        <f t="shared" si="4"/>
        <v>44985</v>
      </c>
      <c r="P8" s="10" t="s">
        <v>67</v>
      </c>
      <c r="Q8" s="10" t="b">
        <f t="shared" ca="1" si="6"/>
        <v>1</v>
      </c>
      <c r="R8">
        <v>1</v>
      </c>
    </row>
    <row r="9" spans="1:18" ht="30" x14ac:dyDescent="0.25">
      <c r="A9" s="10"/>
      <c r="B9" s="10">
        <v>7</v>
      </c>
      <c r="C9" s="11" t="s">
        <v>53</v>
      </c>
      <c r="D9" s="10"/>
      <c r="E9" s="10"/>
      <c r="F9" s="10" t="s">
        <v>8</v>
      </c>
      <c r="G9" s="12">
        <v>34621</v>
      </c>
      <c r="H9" s="12"/>
      <c r="I9" s="12" t="str">
        <f t="shared" si="5"/>
        <v/>
      </c>
      <c r="J9" s="10" t="str">
        <f t="shared" ca="1" si="0"/>
        <v/>
      </c>
      <c r="K9" s="10"/>
      <c r="L9" s="12" t="str">
        <f t="shared" si="1"/>
        <v/>
      </c>
      <c r="M9" s="12" t="str">
        <f t="shared" si="2"/>
        <v/>
      </c>
      <c r="N9" s="12" t="str">
        <f t="shared" si="3"/>
        <v/>
      </c>
      <c r="O9" s="12" t="str">
        <f t="shared" si="4"/>
        <v/>
      </c>
      <c r="P9" s="10"/>
      <c r="Q9" s="10" t="str">
        <f t="shared" si="6"/>
        <v/>
      </c>
    </row>
    <row r="10" spans="1:18" x14ac:dyDescent="0.25">
      <c r="A10" s="10" t="s">
        <v>194</v>
      </c>
      <c r="B10" s="10">
        <v>8</v>
      </c>
      <c r="C10" s="11" t="s">
        <v>10</v>
      </c>
      <c r="D10" s="10" t="s">
        <v>143</v>
      </c>
      <c r="E10" s="10" t="s">
        <v>160</v>
      </c>
      <c r="F10" s="10" t="s">
        <v>4</v>
      </c>
      <c r="G10" s="12">
        <v>45730</v>
      </c>
      <c r="H10" s="12">
        <v>45730</v>
      </c>
      <c r="I10" s="12">
        <f t="shared" si="5"/>
        <v>46826</v>
      </c>
      <c r="J10" s="10">
        <f t="shared" ca="1" si="0"/>
        <v>-797</v>
      </c>
      <c r="K10" s="10"/>
      <c r="L10" s="12">
        <f t="shared" si="1"/>
        <v>46460</v>
      </c>
      <c r="M10" s="12">
        <f t="shared" si="2"/>
        <v>46644</v>
      </c>
      <c r="N10" s="12">
        <f t="shared" si="3"/>
        <v>46735</v>
      </c>
      <c r="O10" s="12">
        <f t="shared" si="4"/>
        <v>46797</v>
      </c>
      <c r="P10" s="10"/>
      <c r="Q10" s="10" t="b">
        <f t="shared" ca="1" si="6"/>
        <v>0</v>
      </c>
    </row>
    <row r="11" spans="1:18" x14ac:dyDescent="0.25">
      <c r="A11" s="10" t="s">
        <v>63</v>
      </c>
      <c r="B11" s="10">
        <v>9</v>
      </c>
      <c r="C11" s="11" t="s">
        <v>11</v>
      </c>
      <c r="D11" s="10" t="s">
        <v>12</v>
      </c>
      <c r="E11" s="10" t="s">
        <v>155</v>
      </c>
      <c r="F11" s="10" t="s">
        <v>4</v>
      </c>
      <c r="G11" s="12">
        <v>45184</v>
      </c>
      <c r="H11" s="12">
        <v>45153</v>
      </c>
      <c r="I11" s="12">
        <f t="shared" si="5"/>
        <v>46249</v>
      </c>
      <c r="J11" s="10">
        <f t="shared" ca="1" si="0"/>
        <v>-220</v>
      </c>
      <c r="K11" s="10"/>
      <c r="L11" s="12">
        <f t="shared" si="1"/>
        <v>45884</v>
      </c>
      <c r="M11" s="12">
        <f t="shared" si="2"/>
        <v>46068</v>
      </c>
      <c r="N11" s="12">
        <f t="shared" si="3"/>
        <v>46157</v>
      </c>
      <c r="O11" s="12">
        <f t="shared" si="4"/>
        <v>46218</v>
      </c>
      <c r="P11" s="10"/>
      <c r="Q11" s="10" t="b">
        <f t="shared" ca="1" si="6"/>
        <v>0</v>
      </c>
    </row>
    <row r="12" spans="1:18" x14ac:dyDescent="0.25">
      <c r="A12" s="10" t="s">
        <v>63</v>
      </c>
      <c r="B12" s="10">
        <v>10</v>
      </c>
      <c r="C12" s="11" t="s">
        <v>13</v>
      </c>
      <c r="D12" s="10" t="s">
        <v>14</v>
      </c>
      <c r="E12" s="10" t="s">
        <v>161</v>
      </c>
      <c r="F12" s="10" t="s">
        <v>4</v>
      </c>
      <c r="G12" s="12">
        <v>45051</v>
      </c>
      <c r="H12" s="12">
        <v>45051</v>
      </c>
      <c r="I12" s="12">
        <f t="shared" si="5"/>
        <v>46147</v>
      </c>
      <c r="J12" s="10">
        <f t="shared" ca="1" si="0"/>
        <v>-118</v>
      </c>
      <c r="K12" s="10"/>
      <c r="L12" s="12">
        <f t="shared" si="1"/>
        <v>45782</v>
      </c>
      <c r="M12" s="12">
        <f t="shared" si="2"/>
        <v>45966</v>
      </c>
      <c r="N12" s="12">
        <f t="shared" si="3"/>
        <v>46058</v>
      </c>
      <c r="O12" s="12">
        <f t="shared" si="4"/>
        <v>46117</v>
      </c>
      <c r="P12" s="10" t="s">
        <v>68</v>
      </c>
      <c r="Q12" s="10" t="b">
        <f t="shared" ca="1" si="6"/>
        <v>0</v>
      </c>
    </row>
    <row r="13" spans="1:18" x14ac:dyDescent="0.25">
      <c r="A13" s="10" t="s">
        <v>95</v>
      </c>
      <c r="B13" s="10">
        <v>11</v>
      </c>
      <c r="C13" s="11" t="s">
        <v>15</v>
      </c>
      <c r="D13" s="10" t="s">
        <v>7</v>
      </c>
      <c r="E13" s="10" t="s">
        <v>158</v>
      </c>
      <c r="F13" s="10" t="s">
        <v>4</v>
      </c>
      <c r="G13" s="12">
        <v>44370</v>
      </c>
      <c r="H13" s="12">
        <v>44370</v>
      </c>
      <c r="I13" s="12">
        <f t="shared" si="5"/>
        <v>45466</v>
      </c>
      <c r="J13" s="10">
        <f t="shared" ca="1" si="0"/>
        <v>563</v>
      </c>
      <c r="K13" s="10"/>
      <c r="L13" s="12">
        <f t="shared" si="1"/>
        <v>45100</v>
      </c>
      <c r="M13" s="12">
        <f t="shared" si="2"/>
        <v>45283</v>
      </c>
      <c r="N13" s="12">
        <f t="shared" si="3"/>
        <v>45374</v>
      </c>
      <c r="O13" s="12">
        <f t="shared" si="4"/>
        <v>45435</v>
      </c>
      <c r="P13" s="10"/>
      <c r="Q13" s="10" t="b">
        <f t="shared" ca="1" si="6"/>
        <v>1</v>
      </c>
    </row>
    <row r="14" spans="1:18" x14ac:dyDescent="0.25">
      <c r="A14" s="10" t="s">
        <v>191</v>
      </c>
      <c r="B14" s="10">
        <v>12</v>
      </c>
      <c r="C14" s="11" t="s">
        <v>16</v>
      </c>
      <c r="D14" s="10" t="s">
        <v>180</v>
      </c>
      <c r="E14" s="10" t="s">
        <v>181</v>
      </c>
      <c r="F14" s="10" t="s">
        <v>4</v>
      </c>
      <c r="G14" s="12">
        <v>44958</v>
      </c>
      <c r="H14" s="12">
        <v>44533</v>
      </c>
      <c r="I14" s="12">
        <f t="shared" si="5"/>
        <v>45629</v>
      </c>
      <c r="J14" s="10">
        <f t="shared" ca="1" si="0"/>
        <v>400</v>
      </c>
      <c r="K14" s="10"/>
      <c r="L14" s="12">
        <f t="shared" si="1"/>
        <v>45263</v>
      </c>
      <c r="M14" s="12">
        <f t="shared" si="2"/>
        <v>45446</v>
      </c>
      <c r="N14" s="12">
        <f t="shared" si="3"/>
        <v>45538</v>
      </c>
      <c r="O14" s="12">
        <f t="shared" si="4"/>
        <v>45599</v>
      </c>
      <c r="P14" s="10" t="s">
        <v>67</v>
      </c>
      <c r="Q14" s="10" t="b">
        <f t="shared" ca="1" si="6"/>
        <v>1</v>
      </c>
      <c r="R14">
        <v>1</v>
      </c>
    </row>
    <row r="15" spans="1:18" x14ac:dyDescent="0.25">
      <c r="A15" s="10" t="s">
        <v>65</v>
      </c>
      <c r="B15" s="10">
        <v>13</v>
      </c>
      <c r="C15" s="11" t="s">
        <v>17</v>
      </c>
      <c r="D15" s="10" t="s">
        <v>18</v>
      </c>
      <c r="E15" s="10" t="s">
        <v>162</v>
      </c>
      <c r="F15" s="10" t="s">
        <v>4</v>
      </c>
      <c r="G15" s="12">
        <v>45210</v>
      </c>
      <c r="H15" s="12">
        <v>44351</v>
      </c>
      <c r="I15" s="12">
        <f t="shared" si="5"/>
        <v>45447</v>
      </c>
      <c r="J15" s="10">
        <f t="shared" ca="1" si="0"/>
        <v>582</v>
      </c>
      <c r="K15" s="10"/>
      <c r="L15" s="12">
        <f t="shared" si="1"/>
        <v>45081</v>
      </c>
      <c r="M15" s="12">
        <f t="shared" si="2"/>
        <v>45264</v>
      </c>
      <c r="N15" s="12">
        <f t="shared" si="3"/>
        <v>45355</v>
      </c>
      <c r="O15" s="12">
        <f t="shared" si="4"/>
        <v>45416</v>
      </c>
      <c r="P15" s="10" t="s">
        <v>67</v>
      </c>
      <c r="Q15" s="10" t="b">
        <f t="shared" ca="1" si="6"/>
        <v>1</v>
      </c>
      <c r="R15">
        <v>1</v>
      </c>
    </row>
    <row r="16" spans="1:18" x14ac:dyDescent="0.25">
      <c r="A16" s="10" t="s">
        <v>194</v>
      </c>
      <c r="B16" s="10">
        <v>14</v>
      </c>
      <c r="C16" s="11" t="s">
        <v>19</v>
      </c>
      <c r="D16" s="10" t="s">
        <v>148</v>
      </c>
      <c r="E16" s="10" t="s">
        <v>159</v>
      </c>
      <c r="F16" s="10" t="s">
        <v>4</v>
      </c>
      <c r="G16" s="12">
        <v>44495</v>
      </c>
      <c r="H16" s="12">
        <v>44495</v>
      </c>
      <c r="I16" s="12">
        <f t="shared" si="5"/>
        <v>45591</v>
      </c>
      <c r="J16" s="10">
        <f t="shared" ca="1" si="0"/>
        <v>438</v>
      </c>
      <c r="K16" s="10"/>
      <c r="L16" s="12">
        <f t="shared" si="1"/>
        <v>45225</v>
      </c>
      <c r="M16" s="12">
        <f t="shared" si="2"/>
        <v>45408</v>
      </c>
      <c r="N16" s="12">
        <f t="shared" si="3"/>
        <v>45499</v>
      </c>
      <c r="O16" s="12">
        <f t="shared" si="4"/>
        <v>45561</v>
      </c>
      <c r="P16" s="10" t="s">
        <v>68</v>
      </c>
      <c r="Q16" s="10" t="b">
        <f t="shared" ca="1" si="6"/>
        <v>1</v>
      </c>
    </row>
    <row r="17" spans="1:18" x14ac:dyDescent="0.25">
      <c r="A17" s="10" t="s">
        <v>95</v>
      </c>
      <c r="B17" s="10">
        <v>15</v>
      </c>
      <c r="C17" s="11" t="s">
        <v>20</v>
      </c>
      <c r="D17" s="10" t="s">
        <v>145</v>
      </c>
      <c r="E17" s="10" t="s">
        <v>163</v>
      </c>
      <c r="F17" s="10" t="s">
        <v>4</v>
      </c>
      <c r="G17" s="12">
        <v>44741</v>
      </c>
      <c r="H17" s="12">
        <v>44392</v>
      </c>
      <c r="I17" s="12">
        <f t="shared" si="5"/>
        <v>45488</v>
      </c>
      <c r="J17" s="10">
        <f t="shared" ca="1" si="0"/>
        <v>541</v>
      </c>
      <c r="K17" s="10"/>
      <c r="L17" s="12">
        <f t="shared" si="1"/>
        <v>45122</v>
      </c>
      <c r="M17" s="12">
        <f t="shared" si="2"/>
        <v>45306</v>
      </c>
      <c r="N17" s="12">
        <f t="shared" si="3"/>
        <v>45397</v>
      </c>
      <c r="O17" s="12">
        <f t="shared" si="4"/>
        <v>45458</v>
      </c>
      <c r="P17" s="10"/>
      <c r="Q17" s="10" t="b">
        <f t="shared" ca="1" si="6"/>
        <v>1</v>
      </c>
      <c r="R17">
        <v>2</v>
      </c>
    </row>
    <row r="18" spans="1:18" x14ac:dyDescent="0.25">
      <c r="A18" s="10" t="s">
        <v>64</v>
      </c>
      <c r="B18" s="10">
        <v>16</v>
      </c>
      <c r="C18" s="11" t="s">
        <v>21</v>
      </c>
      <c r="D18" s="10" t="s">
        <v>119</v>
      </c>
      <c r="E18" s="10" t="s">
        <v>164</v>
      </c>
      <c r="F18" s="10" t="s">
        <v>4</v>
      </c>
      <c r="G18" s="12">
        <v>44372</v>
      </c>
      <c r="H18" s="12">
        <v>44372</v>
      </c>
      <c r="I18" s="12">
        <f t="shared" si="5"/>
        <v>45468</v>
      </c>
      <c r="J18" s="10">
        <f t="shared" ca="1" si="0"/>
        <v>561</v>
      </c>
      <c r="K18" s="10"/>
      <c r="L18" s="12">
        <f t="shared" si="1"/>
        <v>45102</v>
      </c>
      <c r="M18" s="12">
        <f t="shared" si="2"/>
        <v>45285</v>
      </c>
      <c r="N18" s="12">
        <f t="shared" si="3"/>
        <v>45376</v>
      </c>
      <c r="O18" s="12">
        <f t="shared" si="4"/>
        <v>45437</v>
      </c>
      <c r="P18" s="10"/>
      <c r="Q18" s="10" t="b">
        <f t="shared" ca="1" si="6"/>
        <v>1</v>
      </c>
    </row>
    <row r="19" spans="1:18" x14ac:dyDescent="0.25">
      <c r="A19" s="10" t="s">
        <v>94</v>
      </c>
      <c r="B19" s="10">
        <v>17</v>
      </c>
      <c r="C19" s="11" t="s">
        <v>22</v>
      </c>
      <c r="D19" s="10" t="s">
        <v>196</v>
      </c>
      <c r="E19" s="10" t="s">
        <v>175</v>
      </c>
      <c r="F19" s="10" t="s">
        <v>4</v>
      </c>
      <c r="G19" s="12">
        <v>45898</v>
      </c>
      <c r="H19" s="12">
        <v>44342</v>
      </c>
      <c r="I19" s="12">
        <f t="shared" si="5"/>
        <v>45438</v>
      </c>
      <c r="J19" s="10">
        <f t="shared" ca="1" si="0"/>
        <v>591</v>
      </c>
      <c r="K19" s="10"/>
      <c r="L19" s="12">
        <f t="shared" si="1"/>
        <v>45072</v>
      </c>
      <c r="M19" s="12">
        <f t="shared" si="2"/>
        <v>45256</v>
      </c>
      <c r="N19" s="12">
        <f t="shared" si="3"/>
        <v>45348</v>
      </c>
      <c r="O19" s="12">
        <f t="shared" si="4"/>
        <v>45408</v>
      </c>
      <c r="P19" s="10" t="s">
        <v>68</v>
      </c>
      <c r="Q19" s="10" t="b">
        <f t="shared" ca="1" si="6"/>
        <v>1</v>
      </c>
    </row>
    <row r="20" spans="1:18" x14ac:dyDescent="0.25">
      <c r="A20" s="10" t="s">
        <v>95</v>
      </c>
      <c r="B20" s="10">
        <v>18</v>
      </c>
      <c r="C20" s="11" t="s">
        <v>23</v>
      </c>
      <c r="D20" s="10" t="s">
        <v>24</v>
      </c>
      <c r="E20" s="10" t="s">
        <v>165</v>
      </c>
      <c r="F20" s="10" t="s">
        <v>4</v>
      </c>
      <c r="G20" s="12">
        <v>44413</v>
      </c>
      <c r="H20" s="12">
        <v>44413</v>
      </c>
      <c r="I20" s="12">
        <f t="shared" si="5"/>
        <v>45509</v>
      </c>
      <c r="J20" s="10">
        <f t="shared" ca="1" si="0"/>
        <v>520</v>
      </c>
      <c r="K20" s="10"/>
      <c r="L20" s="12">
        <f t="shared" si="1"/>
        <v>45143</v>
      </c>
      <c r="M20" s="12">
        <f t="shared" si="2"/>
        <v>45327</v>
      </c>
      <c r="N20" s="12">
        <f t="shared" si="3"/>
        <v>45417</v>
      </c>
      <c r="O20" s="12">
        <f t="shared" si="4"/>
        <v>45478</v>
      </c>
      <c r="P20" s="10"/>
      <c r="Q20" s="10" t="b">
        <f t="shared" ca="1" si="6"/>
        <v>1</v>
      </c>
    </row>
    <row r="21" spans="1:18" x14ac:dyDescent="0.25">
      <c r="A21" s="10" t="s">
        <v>95</v>
      </c>
      <c r="B21" s="10">
        <v>19</v>
      </c>
      <c r="C21" s="11" t="s">
        <v>25</v>
      </c>
      <c r="D21" s="10" t="s">
        <v>113</v>
      </c>
      <c r="E21" s="10" t="s">
        <v>157</v>
      </c>
      <c r="F21" s="10" t="s">
        <v>4</v>
      </c>
      <c r="G21" s="12">
        <v>44323</v>
      </c>
      <c r="H21" s="12">
        <v>44323</v>
      </c>
      <c r="I21" s="12">
        <f t="shared" si="5"/>
        <v>45419</v>
      </c>
      <c r="J21" s="10">
        <f t="shared" ca="1" si="0"/>
        <v>610</v>
      </c>
      <c r="K21" s="10"/>
      <c r="L21" s="12">
        <f t="shared" si="1"/>
        <v>45053</v>
      </c>
      <c r="M21" s="12">
        <f t="shared" si="2"/>
        <v>45237</v>
      </c>
      <c r="N21" s="12">
        <f t="shared" si="3"/>
        <v>45329</v>
      </c>
      <c r="O21" s="12">
        <f t="shared" si="4"/>
        <v>45389</v>
      </c>
      <c r="P21" s="10"/>
      <c r="Q21" s="10" t="b">
        <f t="shared" ca="1" si="6"/>
        <v>1</v>
      </c>
      <c r="R21">
        <v>2</v>
      </c>
    </row>
    <row r="22" spans="1:18" x14ac:dyDescent="0.25">
      <c r="A22" s="10" t="s">
        <v>95</v>
      </c>
      <c r="B22" s="10">
        <v>20</v>
      </c>
      <c r="C22" s="11" t="s">
        <v>26</v>
      </c>
      <c r="D22" s="10" t="s">
        <v>182</v>
      </c>
      <c r="E22" s="10" t="s">
        <v>183</v>
      </c>
      <c r="F22" s="10" t="s">
        <v>4</v>
      </c>
      <c r="G22" s="12">
        <v>44405</v>
      </c>
      <c r="H22" s="12">
        <v>44405</v>
      </c>
      <c r="I22" s="12">
        <f t="shared" si="5"/>
        <v>45501</v>
      </c>
      <c r="J22" s="10">
        <f t="shared" ca="1" si="0"/>
        <v>528</v>
      </c>
      <c r="K22" s="10"/>
      <c r="L22" s="12">
        <f t="shared" si="1"/>
        <v>45135</v>
      </c>
      <c r="M22" s="12">
        <f t="shared" si="2"/>
        <v>45319</v>
      </c>
      <c r="N22" s="12">
        <f t="shared" si="3"/>
        <v>45410</v>
      </c>
      <c r="O22" s="12">
        <f t="shared" si="4"/>
        <v>45471</v>
      </c>
      <c r="P22" s="10" t="s">
        <v>67</v>
      </c>
      <c r="Q22" s="10" t="b">
        <f t="shared" ca="1" si="6"/>
        <v>1</v>
      </c>
      <c r="R22">
        <v>1</v>
      </c>
    </row>
    <row r="23" spans="1:18" ht="45" x14ac:dyDescent="0.25">
      <c r="A23" s="10"/>
      <c r="B23" s="10">
        <v>21</v>
      </c>
      <c r="C23" s="11" t="s">
        <v>54</v>
      </c>
      <c r="D23" s="10"/>
      <c r="E23" s="10"/>
      <c r="F23" s="10" t="s">
        <v>8</v>
      </c>
      <c r="G23" s="12">
        <v>35660</v>
      </c>
      <c r="H23" s="12"/>
      <c r="I23" s="12" t="str">
        <f t="shared" si="5"/>
        <v/>
      </c>
      <c r="J23" s="10" t="str">
        <f t="shared" ca="1" si="0"/>
        <v/>
      </c>
      <c r="K23" s="10"/>
      <c r="L23" s="12" t="str">
        <f t="shared" si="1"/>
        <v/>
      </c>
      <c r="M23" s="12" t="str">
        <f t="shared" si="2"/>
        <v/>
      </c>
      <c r="N23" s="12" t="str">
        <f t="shared" si="3"/>
        <v/>
      </c>
      <c r="O23" s="12" t="str">
        <f t="shared" si="4"/>
        <v/>
      </c>
      <c r="P23" s="10"/>
      <c r="Q23" s="10" t="str">
        <f t="shared" si="6"/>
        <v/>
      </c>
    </row>
    <row r="24" spans="1:18" ht="30" x14ac:dyDescent="0.25">
      <c r="A24" s="10" t="s">
        <v>64</v>
      </c>
      <c r="B24" s="10">
        <v>22</v>
      </c>
      <c r="C24" s="11" t="s">
        <v>27</v>
      </c>
      <c r="D24" s="10" t="s">
        <v>119</v>
      </c>
      <c r="E24" s="10" t="s">
        <v>164</v>
      </c>
      <c r="F24" s="10" t="s">
        <v>4</v>
      </c>
      <c r="G24" s="12">
        <v>39113</v>
      </c>
      <c r="H24" s="12">
        <v>41732</v>
      </c>
      <c r="I24" s="12">
        <f t="shared" si="5"/>
        <v>42828</v>
      </c>
      <c r="J24" s="10">
        <f t="shared" ca="1" si="0"/>
        <v>3201</v>
      </c>
      <c r="K24" s="10"/>
      <c r="L24" s="12">
        <f t="shared" si="1"/>
        <v>42463</v>
      </c>
      <c r="M24" s="12">
        <f t="shared" si="2"/>
        <v>42646</v>
      </c>
      <c r="N24" s="12">
        <f t="shared" si="3"/>
        <v>42738</v>
      </c>
      <c r="O24" s="12">
        <f t="shared" si="4"/>
        <v>42797</v>
      </c>
      <c r="P24" s="10"/>
      <c r="Q24" s="10" t="b">
        <f t="shared" ca="1" si="6"/>
        <v>1</v>
      </c>
      <c r="R24">
        <v>2</v>
      </c>
    </row>
    <row r="25" spans="1:18" ht="45" x14ac:dyDescent="0.25">
      <c r="A25" s="10"/>
      <c r="B25" s="10">
        <v>23</v>
      </c>
      <c r="C25" s="11" t="s">
        <v>55</v>
      </c>
      <c r="D25" s="10"/>
      <c r="E25" s="10"/>
      <c r="F25" s="10" t="s">
        <v>8</v>
      </c>
      <c r="G25" s="12">
        <v>37992</v>
      </c>
      <c r="H25" s="12"/>
      <c r="I25" s="12" t="str">
        <f t="shared" si="5"/>
        <v/>
      </c>
      <c r="J25" s="10" t="str">
        <f t="shared" ca="1" si="0"/>
        <v/>
      </c>
      <c r="K25" s="10"/>
      <c r="L25" s="12" t="str">
        <f t="shared" si="1"/>
        <v/>
      </c>
      <c r="M25" s="12" t="str">
        <f t="shared" si="2"/>
        <v/>
      </c>
      <c r="N25" s="12" t="str">
        <f t="shared" si="3"/>
        <v/>
      </c>
      <c r="O25" s="12" t="str">
        <f t="shared" si="4"/>
        <v/>
      </c>
      <c r="P25" s="10"/>
      <c r="Q25" s="10" t="str">
        <f t="shared" si="6"/>
        <v/>
      </c>
    </row>
    <row r="26" spans="1:18" ht="30" x14ac:dyDescent="0.25">
      <c r="A26" s="10"/>
      <c r="B26" s="10">
        <v>24</v>
      </c>
      <c r="C26" s="11" t="s">
        <v>69</v>
      </c>
      <c r="D26" s="10"/>
      <c r="E26" s="10"/>
      <c r="F26" s="10" t="s">
        <v>8</v>
      </c>
      <c r="G26" s="12">
        <v>40589</v>
      </c>
      <c r="H26" s="12"/>
      <c r="I26" s="12" t="str">
        <f t="shared" si="5"/>
        <v/>
      </c>
      <c r="J26" s="10" t="str">
        <f t="shared" ca="1" si="0"/>
        <v/>
      </c>
      <c r="K26" s="10"/>
      <c r="L26" s="12" t="str">
        <f t="shared" si="1"/>
        <v/>
      </c>
      <c r="M26" s="12" t="str">
        <f t="shared" si="2"/>
        <v/>
      </c>
      <c r="N26" s="12" t="str">
        <f t="shared" si="3"/>
        <v/>
      </c>
      <c r="O26" s="12" t="str">
        <f t="shared" si="4"/>
        <v/>
      </c>
      <c r="P26" s="10"/>
      <c r="Q26" s="10" t="str">
        <f t="shared" si="6"/>
        <v/>
      </c>
    </row>
    <row r="27" spans="1:18" x14ac:dyDescent="0.25">
      <c r="A27" s="10" t="s">
        <v>95</v>
      </c>
      <c r="B27" s="10">
        <v>25</v>
      </c>
      <c r="C27" s="11" t="s">
        <v>29</v>
      </c>
      <c r="D27" s="10" t="s">
        <v>7</v>
      </c>
      <c r="E27" s="10" t="s">
        <v>158</v>
      </c>
      <c r="F27" s="10" t="s">
        <v>4</v>
      </c>
      <c r="G27" s="12">
        <v>44886</v>
      </c>
      <c r="H27" s="12">
        <v>44396</v>
      </c>
      <c r="I27" s="12">
        <f t="shared" si="5"/>
        <v>45492</v>
      </c>
      <c r="J27" s="10">
        <f t="shared" ca="1" si="0"/>
        <v>537</v>
      </c>
      <c r="K27" s="10"/>
      <c r="L27" s="12">
        <f t="shared" si="1"/>
        <v>45126</v>
      </c>
      <c r="M27" s="12">
        <f t="shared" si="2"/>
        <v>45310</v>
      </c>
      <c r="N27" s="12">
        <f t="shared" si="3"/>
        <v>45401</v>
      </c>
      <c r="O27" s="12">
        <f t="shared" si="4"/>
        <v>45462</v>
      </c>
      <c r="P27" s="10"/>
      <c r="Q27" s="10" t="b">
        <f t="shared" ca="1" si="6"/>
        <v>1</v>
      </c>
    </row>
    <row r="28" spans="1:18" x14ac:dyDescent="0.25">
      <c r="A28" s="10" t="s">
        <v>64</v>
      </c>
      <c r="B28" s="10">
        <v>26</v>
      </c>
      <c r="C28" s="11" t="s">
        <v>30</v>
      </c>
      <c r="D28" s="10" t="s">
        <v>141</v>
      </c>
      <c r="E28" s="10" t="s">
        <v>166</v>
      </c>
      <c r="F28" s="10" t="s">
        <v>4</v>
      </c>
      <c r="G28" s="12">
        <v>45035</v>
      </c>
      <c r="H28" s="12">
        <v>45035</v>
      </c>
      <c r="I28" s="12">
        <f t="shared" si="5"/>
        <v>46131</v>
      </c>
      <c r="J28" s="10">
        <f t="shared" ca="1" si="0"/>
        <v>-102</v>
      </c>
      <c r="K28" s="10"/>
      <c r="L28" s="12">
        <f t="shared" si="1"/>
        <v>45766</v>
      </c>
      <c r="M28" s="12">
        <f t="shared" si="2"/>
        <v>45949</v>
      </c>
      <c r="N28" s="12">
        <f t="shared" si="3"/>
        <v>46041</v>
      </c>
      <c r="O28" s="12">
        <f t="shared" si="4"/>
        <v>46100</v>
      </c>
      <c r="P28" s="10"/>
      <c r="Q28" s="10" t="b">
        <f t="shared" ca="1" si="6"/>
        <v>0</v>
      </c>
    </row>
    <row r="29" spans="1:18" x14ac:dyDescent="0.25">
      <c r="A29" s="10" t="s">
        <v>95</v>
      </c>
      <c r="B29" s="10">
        <v>27</v>
      </c>
      <c r="C29" s="11" t="s">
        <v>31</v>
      </c>
      <c r="D29" s="10" t="s">
        <v>182</v>
      </c>
      <c r="E29" s="10" t="s">
        <v>183</v>
      </c>
      <c r="F29" s="10" t="s">
        <v>4</v>
      </c>
      <c r="G29" s="12">
        <v>44932</v>
      </c>
      <c r="H29" s="12">
        <v>44411</v>
      </c>
      <c r="I29" s="12">
        <f t="shared" si="5"/>
        <v>45507</v>
      </c>
      <c r="J29" s="10">
        <f t="shared" ca="1" si="0"/>
        <v>522</v>
      </c>
      <c r="K29" s="10"/>
      <c r="L29" s="12">
        <f t="shared" si="1"/>
        <v>45141</v>
      </c>
      <c r="M29" s="12">
        <f t="shared" si="2"/>
        <v>45325</v>
      </c>
      <c r="N29" s="12">
        <f t="shared" si="3"/>
        <v>45415</v>
      </c>
      <c r="O29" s="12">
        <f t="shared" si="4"/>
        <v>45476</v>
      </c>
      <c r="P29" s="10"/>
      <c r="Q29" s="10" t="b">
        <f t="shared" ca="1" si="6"/>
        <v>1</v>
      </c>
      <c r="R29">
        <v>2</v>
      </c>
    </row>
    <row r="30" spans="1:18" ht="45" x14ac:dyDescent="0.25">
      <c r="A30" s="10"/>
      <c r="B30" s="10">
        <v>28</v>
      </c>
      <c r="C30" s="11" t="s">
        <v>174</v>
      </c>
      <c r="D30" s="10"/>
      <c r="E30" s="10"/>
      <c r="F30" s="10" t="s">
        <v>8</v>
      </c>
      <c r="G30" s="12">
        <v>40816</v>
      </c>
      <c r="H30" s="12"/>
      <c r="I30" s="12" t="str">
        <f t="shared" si="5"/>
        <v/>
      </c>
      <c r="J30" s="10" t="str">
        <f t="shared" ca="1" si="0"/>
        <v/>
      </c>
      <c r="K30" s="10"/>
      <c r="L30" s="12" t="str">
        <f t="shared" si="1"/>
        <v/>
      </c>
      <c r="M30" s="12" t="str">
        <f t="shared" si="2"/>
        <v/>
      </c>
      <c r="N30" s="12" t="str">
        <f t="shared" si="3"/>
        <v/>
      </c>
      <c r="O30" s="12" t="str">
        <f t="shared" si="4"/>
        <v/>
      </c>
      <c r="P30" s="10"/>
      <c r="Q30" s="10" t="str">
        <f t="shared" si="6"/>
        <v/>
      </c>
    </row>
    <row r="31" spans="1:18" x14ac:dyDescent="0.25">
      <c r="A31" s="10" t="s">
        <v>95</v>
      </c>
      <c r="B31" s="10">
        <v>29</v>
      </c>
      <c r="C31" s="11" t="s">
        <v>32</v>
      </c>
      <c r="D31" s="10" t="s">
        <v>113</v>
      </c>
      <c r="E31" s="10" t="s">
        <v>157</v>
      </c>
      <c r="F31" s="10" t="s">
        <v>4</v>
      </c>
      <c r="G31" s="12">
        <v>45182</v>
      </c>
      <c r="H31" s="12">
        <v>43913</v>
      </c>
      <c r="I31" s="12">
        <f t="shared" si="5"/>
        <v>45008</v>
      </c>
      <c r="J31" s="10">
        <f t="shared" ca="1" si="0"/>
        <v>1021</v>
      </c>
      <c r="K31" s="12">
        <v>45182</v>
      </c>
      <c r="L31" s="12">
        <f t="shared" si="1"/>
        <v>44643</v>
      </c>
      <c r="M31" s="12">
        <f t="shared" si="2"/>
        <v>44827</v>
      </c>
      <c r="N31" s="12">
        <f t="shared" si="3"/>
        <v>44918</v>
      </c>
      <c r="O31" s="12">
        <f t="shared" si="4"/>
        <v>44980</v>
      </c>
      <c r="P31" s="10" t="s">
        <v>67</v>
      </c>
      <c r="Q31" s="10" t="b">
        <f t="shared" ca="1" si="6"/>
        <v>1</v>
      </c>
      <c r="R31">
        <v>1</v>
      </c>
    </row>
    <row r="32" spans="1:18" x14ac:dyDescent="0.25">
      <c r="A32" s="10" t="s">
        <v>64</v>
      </c>
      <c r="B32" s="10">
        <v>30</v>
      </c>
      <c r="C32" s="11" t="s">
        <v>33</v>
      </c>
      <c r="D32" s="10" t="s">
        <v>176</v>
      </c>
      <c r="E32" s="10" t="s">
        <v>177</v>
      </c>
      <c r="F32" s="10" t="s">
        <v>4</v>
      </c>
      <c r="G32" s="12">
        <v>39292</v>
      </c>
      <c r="H32" s="12">
        <v>42102</v>
      </c>
      <c r="I32" s="12">
        <f t="shared" si="5"/>
        <v>43198</v>
      </c>
      <c r="J32" s="10">
        <f t="shared" ca="1" si="0"/>
        <v>2831</v>
      </c>
      <c r="K32" s="10"/>
      <c r="L32" s="12">
        <f t="shared" si="1"/>
        <v>42833</v>
      </c>
      <c r="M32" s="12">
        <f t="shared" si="2"/>
        <v>43016</v>
      </c>
      <c r="N32" s="12">
        <f t="shared" si="3"/>
        <v>43108</v>
      </c>
      <c r="O32" s="12">
        <f t="shared" si="4"/>
        <v>43167</v>
      </c>
      <c r="P32" s="10"/>
      <c r="Q32" s="10" t="b">
        <f t="shared" ca="1" si="6"/>
        <v>1</v>
      </c>
      <c r="R32">
        <v>2</v>
      </c>
    </row>
    <row r="33" spans="1:18" ht="30" x14ac:dyDescent="0.25">
      <c r="A33" s="10"/>
      <c r="B33" s="10">
        <v>31</v>
      </c>
      <c r="C33" s="11" t="s">
        <v>56</v>
      </c>
      <c r="D33" s="10"/>
      <c r="E33" s="10"/>
      <c r="F33" s="10" t="s">
        <v>8</v>
      </c>
      <c r="G33" s="12">
        <v>40238</v>
      </c>
      <c r="H33" s="12"/>
      <c r="I33" s="12" t="str">
        <f t="shared" si="5"/>
        <v/>
      </c>
      <c r="J33" s="10" t="str">
        <f t="shared" ca="1" si="0"/>
        <v/>
      </c>
      <c r="K33" s="10"/>
      <c r="L33" s="12" t="str">
        <f t="shared" si="1"/>
        <v/>
      </c>
      <c r="M33" s="12" t="str">
        <f t="shared" si="2"/>
        <v/>
      </c>
      <c r="N33" s="12" t="str">
        <f t="shared" si="3"/>
        <v/>
      </c>
      <c r="O33" s="12" t="str">
        <f t="shared" si="4"/>
        <v/>
      </c>
      <c r="P33" s="10"/>
      <c r="Q33" s="10" t="str">
        <f t="shared" si="6"/>
        <v/>
      </c>
    </row>
    <row r="34" spans="1:18" x14ac:dyDescent="0.25">
      <c r="A34" s="10" t="s">
        <v>64</v>
      </c>
      <c r="B34" s="10">
        <v>32</v>
      </c>
      <c r="C34" s="11" t="s">
        <v>34</v>
      </c>
      <c r="D34" s="10" t="s">
        <v>119</v>
      </c>
      <c r="E34" s="10" t="s">
        <v>164</v>
      </c>
      <c r="F34" s="10" t="s">
        <v>4</v>
      </c>
      <c r="G34" s="12">
        <v>43808</v>
      </c>
      <c r="H34" s="12">
        <v>43808</v>
      </c>
      <c r="I34" s="12">
        <f t="shared" ref="I34:I62" si="7">IF(F34="released", EDATE(H34,36), "")</f>
        <v>44904</v>
      </c>
      <c r="J34" s="10">
        <f t="shared" ref="J34:J62" ca="1" si="8">IFERROR(TODAY()-I34,"")</f>
        <v>1125</v>
      </c>
      <c r="K34" s="10"/>
      <c r="L34" s="12">
        <f t="shared" ref="L34:L62" si="9">IFERROR(EDATE($I34, -12),"")</f>
        <v>44539</v>
      </c>
      <c r="M34" s="12">
        <f t="shared" ref="M34:M62" si="10">IFERROR(EDATE($I34, -6), "")</f>
        <v>44721</v>
      </c>
      <c r="N34" s="12">
        <f t="shared" ref="N34:N62" si="11">IFERROR(EDATE($I34, -3), "")</f>
        <v>44813</v>
      </c>
      <c r="O34" s="12">
        <f t="shared" ref="O34:O62" si="12">IFERROR(EDATE($I34, -1), "")</f>
        <v>44874</v>
      </c>
      <c r="P34" s="10" t="s">
        <v>67</v>
      </c>
      <c r="Q34" s="10" t="b">
        <f t="shared" ca="1" si="6"/>
        <v>1</v>
      </c>
      <c r="R34">
        <v>1</v>
      </c>
    </row>
    <row r="35" spans="1:18" ht="45" x14ac:dyDescent="0.25">
      <c r="A35" s="10"/>
      <c r="B35" s="10">
        <v>33</v>
      </c>
      <c r="C35" s="11" t="s">
        <v>57</v>
      </c>
      <c r="D35" s="10"/>
      <c r="E35" s="10"/>
      <c r="F35" s="10" t="s">
        <v>8</v>
      </c>
      <c r="G35" s="12">
        <v>41558</v>
      </c>
      <c r="H35" s="12"/>
      <c r="I35" s="12" t="str">
        <f t="shared" si="7"/>
        <v/>
      </c>
      <c r="J35" s="10" t="str">
        <f t="shared" ca="1" si="8"/>
        <v/>
      </c>
      <c r="K35" s="10"/>
      <c r="L35" s="12" t="str">
        <f t="shared" si="9"/>
        <v/>
      </c>
      <c r="M35" s="12" t="str">
        <f t="shared" si="10"/>
        <v/>
      </c>
      <c r="N35" s="12" t="str">
        <f t="shared" si="11"/>
        <v/>
      </c>
      <c r="O35" s="12" t="str">
        <f t="shared" si="12"/>
        <v/>
      </c>
      <c r="P35" s="10"/>
      <c r="Q35" s="10" t="str">
        <f t="shared" si="6"/>
        <v/>
      </c>
    </row>
    <row r="36" spans="1:18" x14ac:dyDescent="0.25">
      <c r="A36" s="10" t="s">
        <v>95</v>
      </c>
      <c r="B36" s="10">
        <v>34</v>
      </c>
      <c r="C36" s="11" t="s">
        <v>110</v>
      </c>
      <c r="D36" s="10" t="s">
        <v>144</v>
      </c>
      <c r="E36" s="10" t="s">
        <v>167</v>
      </c>
      <c r="F36" s="10" t="s">
        <v>4</v>
      </c>
      <c r="G36" s="12">
        <v>45933</v>
      </c>
      <c r="H36" s="12">
        <v>45736</v>
      </c>
      <c r="I36" s="12">
        <f t="shared" si="7"/>
        <v>46832</v>
      </c>
      <c r="J36" s="10">
        <f t="shared" ca="1" si="8"/>
        <v>-803</v>
      </c>
      <c r="K36" s="12">
        <v>45175</v>
      </c>
      <c r="L36" s="12">
        <f t="shared" si="9"/>
        <v>46466</v>
      </c>
      <c r="M36" s="12">
        <f t="shared" si="10"/>
        <v>46650</v>
      </c>
      <c r="N36" s="12">
        <f t="shared" si="11"/>
        <v>46741</v>
      </c>
      <c r="O36" s="12">
        <f t="shared" si="12"/>
        <v>46803</v>
      </c>
      <c r="P36" s="10"/>
      <c r="Q36" s="10" t="b">
        <f t="shared" ca="1" si="6"/>
        <v>0</v>
      </c>
    </row>
    <row r="37" spans="1:18" ht="30" x14ac:dyDescent="0.25">
      <c r="A37" s="10"/>
      <c r="B37" s="10">
        <v>35</v>
      </c>
      <c r="C37" s="11" t="s">
        <v>58</v>
      </c>
      <c r="D37" s="10"/>
      <c r="E37" s="10"/>
      <c r="F37" s="10" t="s">
        <v>8</v>
      </c>
      <c r="G37" s="12">
        <v>35359</v>
      </c>
      <c r="H37" s="12"/>
      <c r="I37" s="12" t="str">
        <f t="shared" si="7"/>
        <v/>
      </c>
      <c r="J37" s="10" t="str">
        <f t="shared" ca="1" si="8"/>
        <v/>
      </c>
      <c r="K37" s="10"/>
      <c r="L37" s="12" t="str">
        <f t="shared" si="9"/>
        <v/>
      </c>
      <c r="M37" s="12" t="str">
        <f t="shared" si="10"/>
        <v/>
      </c>
      <c r="N37" s="12" t="str">
        <f t="shared" si="11"/>
        <v/>
      </c>
      <c r="O37" s="12" t="str">
        <f t="shared" si="12"/>
        <v/>
      </c>
      <c r="P37" s="10"/>
      <c r="Q37" s="10" t="str">
        <f t="shared" si="6"/>
        <v/>
      </c>
    </row>
    <row r="38" spans="1:18" ht="30" x14ac:dyDescent="0.25">
      <c r="A38" s="10" t="s">
        <v>95</v>
      </c>
      <c r="B38" s="10">
        <v>36</v>
      </c>
      <c r="C38" s="11" t="s">
        <v>35</v>
      </c>
      <c r="D38" s="10" t="s">
        <v>24</v>
      </c>
      <c r="E38" s="10" t="s">
        <v>165</v>
      </c>
      <c r="F38" s="10" t="s">
        <v>4</v>
      </c>
      <c r="G38" s="13">
        <v>44599</v>
      </c>
      <c r="H38" s="12">
        <v>43980</v>
      </c>
      <c r="I38" s="12">
        <f t="shared" si="7"/>
        <v>45075</v>
      </c>
      <c r="J38" s="10">
        <f t="shared" ca="1" si="8"/>
        <v>954</v>
      </c>
      <c r="K38" s="10"/>
      <c r="L38" s="12">
        <f t="shared" si="9"/>
        <v>44710</v>
      </c>
      <c r="M38" s="12">
        <f t="shared" si="10"/>
        <v>44894</v>
      </c>
      <c r="N38" s="12">
        <f t="shared" si="11"/>
        <v>44985</v>
      </c>
      <c r="O38" s="12">
        <f t="shared" si="12"/>
        <v>45045</v>
      </c>
      <c r="P38" s="10" t="s">
        <v>67</v>
      </c>
      <c r="Q38" s="10" t="b">
        <f t="shared" ca="1" si="6"/>
        <v>1</v>
      </c>
      <c r="R38">
        <v>1</v>
      </c>
    </row>
    <row r="39" spans="1:18" x14ac:dyDescent="0.25">
      <c r="A39" s="10" t="s">
        <v>65</v>
      </c>
      <c r="B39" s="10">
        <v>37</v>
      </c>
      <c r="C39" s="11" t="s">
        <v>36</v>
      </c>
      <c r="D39" s="10" t="s">
        <v>37</v>
      </c>
      <c r="E39" s="10" t="s">
        <v>168</v>
      </c>
      <c r="F39" s="10" t="s">
        <v>4</v>
      </c>
      <c r="G39" s="12">
        <v>46028</v>
      </c>
      <c r="H39" s="12">
        <v>46028</v>
      </c>
      <c r="I39" s="12">
        <f t="shared" si="7"/>
        <v>47124</v>
      </c>
      <c r="J39" s="10">
        <f t="shared" ca="1" si="8"/>
        <v>-1095</v>
      </c>
      <c r="K39" s="10"/>
      <c r="L39" s="12">
        <f t="shared" si="9"/>
        <v>46758</v>
      </c>
      <c r="M39" s="12">
        <f t="shared" si="10"/>
        <v>46940</v>
      </c>
      <c r="N39" s="12">
        <f t="shared" si="11"/>
        <v>47032</v>
      </c>
      <c r="O39" s="12">
        <f t="shared" si="12"/>
        <v>47093</v>
      </c>
      <c r="P39" s="10"/>
      <c r="Q39" s="10" t="b">
        <f t="shared" ca="1" si="6"/>
        <v>0</v>
      </c>
      <c r="R39">
        <v>1</v>
      </c>
    </row>
    <row r="40" spans="1:18" ht="30" x14ac:dyDescent="0.25">
      <c r="A40" s="10"/>
      <c r="B40" s="10">
        <v>38</v>
      </c>
      <c r="C40" s="11" t="s">
        <v>59</v>
      </c>
      <c r="D40" s="10"/>
      <c r="E40" s="10"/>
      <c r="F40" s="10" t="s">
        <v>8</v>
      </c>
      <c r="G40" s="12">
        <v>39129</v>
      </c>
      <c r="H40" s="12"/>
      <c r="I40" s="12" t="str">
        <f t="shared" si="7"/>
        <v/>
      </c>
      <c r="J40" s="10" t="str">
        <f t="shared" ca="1" si="8"/>
        <v/>
      </c>
      <c r="K40" s="10"/>
      <c r="L40" s="12" t="str">
        <f t="shared" si="9"/>
        <v/>
      </c>
      <c r="M40" s="12" t="str">
        <f t="shared" si="10"/>
        <v/>
      </c>
      <c r="N40" s="12" t="str">
        <f t="shared" si="11"/>
        <v/>
      </c>
      <c r="O40" s="12" t="str">
        <f t="shared" si="12"/>
        <v/>
      </c>
      <c r="P40" s="10"/>
      <c r="Q40" s="10" t="str">
        <f t="shared" si="6"/>
        <v/>
      </c>
    </row>
    <row r="41" spans="1:18" ht="30" x14ac:dyDescent="0.25">
      <c r="A41" s="10"/>
      <c r="B41" s="10">
        <v>39</v>
      </c>
      <c r="C41" s="11" t="s">
        <v>60</v>
      </c>
      <c r="D41" s="10"/>
      <c r="E41" s="10"/>
      <c r="F41" s="10" t="s">
        <v>8</v>
      </c>
      <c r="G41" s="12">
        <v>38999</v>
      </c>
      <c r="H41" s="12"/>
      <c r="I41" s="12" t="str">
        <f t="shared" si="7"/>
        <v/>
      </c>
      <c r="J41" s="10" t="str">
        <f t="shared" ca="1" si="8"/>
        <v/>
      </c>
      <c r="K41" s="10"/>
      <c r="L41" s="12" t="str">
        <f t="shared" si="9"/>
        <v/>
      </c>
      <c r="M41" s="12" t="str">
        <f t="shared" si="10"/>
        <v/>
      </c>
      <c r="N41" s="12" t="str">
        <f t="shared" si="11"/>
        <v/>
      </c>
      <c r="O41" s="12" t="str">
        <f t="shared" si="12"/>
        <v/>
      </c>
      <c r="P41" s="10"/>
      <c r="Q41" s="10" t="str">
        <f t="shared" si="6"/>
        <v/>
      </c>
    </row>
    <row r="42" spans="1:18" x14ac:dyDescent="0.25">
      <c r="A42" s="10" t="s">
        <v>94</v>
      </c>
      <c r="B42" s="10">
        <v>40</v>
      </c>
      <c r="C42" s="11" t="s">
        <v>38</v>
      </c>
      <c r="D42" s="10" t="s">
        <v>196</v>
      </c>
      <c r="E42" s="10" t="s">
        <v>175</v>
      </c>
      <c r="F42" s="10" t="s">
        <v>4</v>
      </c>
      <c r="G42" s="12">
        <v>44342</v>
      </c>
      <c r="H42" s="12">
        <v>44342</v>
      </c>
      <c r="I42" s="12">
        <f t="shared" si="7"/>
        <v>45438</v>
      </c>
      <c r="J42" s="10">
        <f t="shared" ca="1" si="8"/>
        <v>591</v>
      </c>
      <c r="K42" s="10"/>
      <c r="L42" s="12">
        <f t="shared" si="9"/>
        <v>45072</v>
      </c>
      <c r="M42" s="12">
        <f t="shared" si="10"/>
        <v>45256</v>
      </c>
      <c r="N42" s="12">
        <f t="shared" si="11"/>
        <v>45348</v>
      </c>
      <c r="O42" s="12">
        <f t="shared" si="12"/>
        <v>45408</v>
      </c>
      <c r="P42" s="10"/>
      <c r="Q42" s="10" t="b">
        <f t="shared" ca="1" si="6"/>
        <v>1</v>
      </c>
      <c r="R42">
        <v>2</v>
      </c>
    </row>
    <row r="43" spans="1:18" x14ac:dyDescent="0.25">
      <c r="A43" s="10" t="s">
        <v>95</v>
      </c>
      <c r="B43" s="10">
        <v>41</v>
      </c>
      <c r="C43" s="11" t="s">
        <v>39</v>
      </c>
      <c r="D43" s="10" t="s">
        <v>120</v>
      </c>
      <c r="E43" s="10" t="s">
        <v>169</v>
      </c>
      <c r="F43" s="10" t="s">
        <v>4</v>
      </c>
      <c r="G43" s="12">
        <v>45734</v>
      </c>
      <c r="H43" s="12">
        <v>45734</v>
      </c>
      <c r="I43" s="12">
        <f t="shared" si="7"/>
        <v>46830</v>
      </c>
      <c r="J43" s="10">
        <f t="shared" ca="1" si="8"/>
        <v>-801</v>
      </c>
      <c r="K43" s="10"/>
      <c r="L43" s="12">
        <f t="shared" si="9"/>
        <v>46464</v>
      </c>
      <c r="M43" s="12">
        <f t="shared" si="10"/>
        <v>46648</v>
      </c>
      <c r="N43" s="12">
        <f t="shared" si="11"/>
        <v>46739</v>
      </c>
      <c r="O43" s="12">
        <f t="shared" si="12"/>
        <v>46801</v>
      </c>
      <c r="P43" s="10"/>
      <c r="Q43" s="10" t="b">
        <f t="shared" ca="1" si="6"/>
        <v>0</v>
      </c>
    </row>
    <row r="44" spans="1:18" x14ac:dyDescent="0.25">
      <c r="A44" s="10" t="s">
        <v>95</v>
      </c>
      <c r="B44" s="10">
        <v>42</v>
      </c>
      <c r="C44" s="11" t="s">
        <v>40</v>
      </c>
      <c r="D44" s="10" t="s">
        <v>7</v>
      </c>
      <c r="E44" s="10" t="s">
        <v>158</v>
      </c>
      <c r="F44" s="10" t="s">
        <v>4</v>
      </c>
      <c r="G44" s="12">
        <v>44337</v>
      </c>
      <c r="H44" s="12">
        <v>44337</v>
      </c>
      <c r="I44" s="12">
        <f t="shared" si="7"/>
        <v>45433</v>
      </c>
      <c r="J44" s="10">
        <f t="shared" ca="1" si="8"/>
        <v>596</v>
      </c>
      <c r="K44" s="10"/>
      <c r="L44" s="12">
        <f t="shared" si="9"/>
        <v>45067</v>
      </c>
      <c r="M44" s="12">
        <f t="shared" si="10"/>
        <v>45251</v>
      </c>
      <c r="N44" s="12">
        <f t="shared" si="11"/>
        <v>45343</v>
      </c>
      <c r="O44" s="12">
        <f t="shared" si="12"/>
        <v>45403</v>
      </c>
      <c r="P44" s="10"/>
      <c r="Q44" s="10" t="b">
        <f t="shared" ca="1" si="6"/>
        <v>1</v>
      </c>
      <c r="R44">
        <v>2</v>
      </c>
    </row>
    <row r="45" spans="1:18" x14ac:dyDescent="0.25">
      <c r="A45" s="10" t="s">
        <v>64</v>
      </c>
      <c r="B45" s="10">
        <v>43</v>
      </c>
      <c r="C45" s="11" t="s">
        <v>41</v>
      </c>
      <c r="D45" s="10" t="s">
        <v>141</v>
      </c>
      <c r="E45" s="10" t="s">
        <v>166</v>
      </c>
      <c r="F45" s="10" t="s">
        <v>4</v>
      </c>
      <c r="G45" s="12">
        <v>39118</v>
      </c>
      <c r="H45" s="12">
        <v>42104</v>
      </c>
      <c r="I45" s="12">
        <f t="shared" si="7"/>
        <v>43200</v>
      </c>
      <c r="J45" s="10">
        <f t="shared" ca="1" si="8"/>
        <v>2829</v>
      </c>
      <c r="K45" s="12">
        <v>45020</v>
      </c>
      <c r="L45" s="12">
        <f t="shared" si="9"/>
        <v>42835</v>
      </c>
      <c r="M45" s="12">
        <f t="shared" si="10"/>
        <v>43018</v>
      </c>
      <c r="N45" s="12">
        <f t="shared" si="11"/>
        <v>43110</v>
      </c>
      <c r="O45" s="12">
        <f t="shared" si="12"/>
        <v>43169</v>
      </c>
      <c r="P45" s="10" t="s">
        <v>68</v>
      </c>
      <c r="Q45" s="10" t="b">
        <f t="shared" ca="1" si="6"/>
        <v>1</v>
      </c>
    </row>
    <row r="46" spans="1:18" x14ac:dyDescent="0.25">
      <c r="A46" s="10" t="s">
        <v>194</v>
      </c>
      <c r="B46" s="10">
        <v>44</v>
      </c>
      <c r="C46" s="11" t="s">
        <v>42</v>
      </c>
      <c r="D46" s="10" t="s">
        <v>143</v>
      </c>
      <c r="E46" s="10" t="s">
        <v>160</v>
      </c>
      <c r="F46" s="10" t="s">
        <v>4</v>
      </c>
      <c r="G46" s="12">
        <v>44361</v>
      </c>
      <c r="H46" s="12">
        <v>44361</v>
      </c>
      <c r="I46" s="12">
        <f t="shared" si="7"/>
        <v>45457</v>
      </c>
      <c r="J46" s="10">
        <f t="shared" ca="1" si="8"/>
        <v>572</v>
      </c>
      <c r="K46" s="10"/>
      <c r="L46" s="12">
        <f t="shared" si="9"/>
        <v>45091</v>
      </c>
      <c r="M46" s="12">
        <f t="shared" si="10"/>
        <v>45274</v>
      </c>
      <c r="N46" s="12">
        <f t="shared" si="11"/>
        <v>45365</v>
      </c>
      <c r="O46" s="12">
        <f t="shared" si="12"/>
        <v>45426</v>
      </c>
      <c r="P46" s="10" t="s">
        <v>68</v>
      </c>
      <c r="Q46" s="10" t="b">
        <f t="shared" ca="1" si="6"/>
        <v>1</v>
      </c>
    </row>
    <row r="47" spans="1:18" x14ac:dyDescent="0.25">
      <c r="A47" s="10" t="s">
        <v>95</v>
      </c>
      <c r="B47" s="10">
        <v>45</v>
      </c>
      <c r="C47" s="11" t="s">
        <v>43</v>
      </c>
      <c r="D47" s="10" t="s">
        <v>145</v>
      </c>
      <c r="E47" s="10" t="s">
        <v>163</v>
      </c>
      <c r="F47" s="10" t="s">
        <v>4</v>
      </c>
      <c r="G47" s="12">
        <v>44736</v>
      </c>
      <c r="H47" s="12">
        <v>44049</v>
      </c>
      <c r="I47" s="12">
        <f t="shared" si="7"/>
        <v>45144</v>
      </c>
      <c r="J47" s="10">
        <f t="shared" ca="1" si="8"/>
        <v>885</v>
      </c>
      <c r="K47" s="10"/>
      <c r="L47" s="12">
        <f t="shared" si="9"/>
        <v>44779</v>
      </c>
      <c r="M47" s="12">
        <f t="shared" si="10"/>
        <v>44963</v>
      </c>
      <c r="N47" s="12">
        <f t="shared" si="11"/>
        <v>45052</v>
      </c>
      <c r="O47" s="12">
        <f t="shared" si="12"/>
        <v>45113</v>
      </c>
      <c r="P47" s="10" t="s">
        <v>67</v>
      </c>
      <c r="Q47" s="10" t="b">
        <f t="shared" ca="1" si="6"/>
        <v>1</v>
      </c>
      <c r="R47">
        <v>1</v>
      </c>
    </row>
    <row r="48" spans="1:18" x14ac:dyDescent="0.25">
      <c r="A48" s="10" t="s">
        <v>109</v>
      </c>
      <c r="B48" s="10">
        <v>46</v>
      </c>
      <c r="C48" s="11" t="s">
        <v>44</v>
      </c>
      <c r="D48" s="10" t="s">
        <v>45</v>
      </c>
      <c r="E48" s="10" t="s">
        <v>170</v>
      </c>
      <c r="F48" s="10" t="s">
        <v>4</v>
      </c>
      <c r="G48" s="12">
        <v>44565</v>
      </c>
      <c r="H48" s="12">
        <v>44538</v>
      </c>
      <c r="I48" s="12">
        <f t="shared" si="7"/>
        <v>45634</v>
      </c>
      <c r="J48" s="10">
        <f t="shared" ca="1" si="8"/>
        <v>395</v>
      </c>
      <c r="K48" s="10"/>
      <c r="L48" s="12">
        <f t="shared" si="9"/>
        <v>45268</v>
      </c>
      <c r="M48" s="12">
        <f t="shared" si="10"/>
        <v>45451</v>
      </c>
      <c r="N48" s="12">
        <f t="shared" si="11"/>
        <v>45543</v>
      </c>
      <c r="O48" s="12">
        <f t="shared" si="12"/>
        <v>45604</v>
      </c>
      <c r="P48" s="10" t="s">
        <v>67</v>
      </c>
      <c r="Q48" s="10" t="b">
        <f t="shared" ca="1" si="6"/>
        <v>1</v>
      </c>
      <c r="R48">
        <v>1</v>
      </c>
    </row>
    <row r="49" spans="1:18" x14ac:dyDescent="0.25">
      <c r="A49" s="10" t="s">
        <v>95</v>
      </c>
      <c r="B49" s="10">
        <v>47</v>
      </c>
      <c r="C49" s="11" t="s">
        <v>46</v>
      </c>
      <c r="D49" s="10" t="s">
        <v>120</v>
      </c>
      <c r="E49" s="10" t="s">
        <v>169</v>
      </c>
      <c r="F49" s="10" t="s">
        <v>4</v>
      </c>
      <c r="G49" s="12">
        <v>45755</v>
      </c>
      <c r="H49" s="12">
        <v>44398</v>
      </c>
      <c r="I49" s="12">
        <f t="shared" si="7"/>
        <v>45494</v>
      </c>
      <c r="J49" s="10">
        <f t="shared" ca="1" si="8"/>
        <v>535</v>
      </c>
      <c r="K49" s="10"/>
      <c r="L49" s="12">
        <f t="shared" si="9"/>
        <v>45128</v>
      </c>
      <c r="M49" s="12">
        <f t="shared" si="10"/>
        <v>45312</v>
      </c>
      <c r="N49" s="12">
        <f t="shared" si="11"/>
        <v>45403</v>
      </c>
      <c r="O49" s="12">
        <f t="shared" si="12"/>
        <v>45464</v>
      </c>
      <c r="P49" s="10" t="s">
        <v>67</v>
      </c>
      <c r="Q49" s="10" t="b">
        <f t="shared" ca="1" si="6"/>
        <v>1</v>
      </c>
      <c r="R49">
        <v>1</v>
      </c>
    </row>
    <row r="50" spans="1:18" x14ac:dyDescent="0.25">
      <c r="A50" s="10" t="s">
        <v>95</v>
      </c>
      <c r="B50" s="10">
        <v>48</v>
      </c>
      <c r="C50" s="11" t="s">
        <v>117</v>
      </c>
      <c r="D50" s="10" t="s">
        <v>121</v>
      </c>
      <c r="E50" s="10" t="s">
        <v>171</v>
      </c>
      <c r="F50" s="10" t="s">
        <v>4</v>
      </c>
      <c r="G50" s="12">
        <v>45845</v>
      </c>
      <c r="H50" s="12">
        <v>45845</v>
      </c>
      <c r="I50" s="12">
        <f t="shared" si="7"/>
        <v>46941</v>
      </c>
      <c r="J50" s="10">
        <f t="shared" ca="1" si="8"/>
        <v>-912</v>
      </c>
      <c r="K50" s="10"/>
      <c r="L50" s="12">
        <f t="shared" si="9"/>
        <v>46575</v>
      </c>
      <c r="M50" s="12">
        <f t="shared" si="10"/>
        <v>46759</v>
      </c>
      <c r="N50" s="12">
        <f t="shared" si="11"/>
        <v>46850</v>
      </c>
      <c r="O50" s="12">
        <f t="shared" si="12"/>
        <v>46911</v>
      </c>
      <c r="P50" s="10"/>
      <c r="Q50" s="10" t="b">
        <f t="shared" ca="1" si="6"/>
        <v>0</v>
      </c>
    </row>
    <row r="51" spans="1:18" ht="30" x14ac:dyDescent="0.25">
      <c r="A51" s="10"/>
      <c r="B51" s="10">
        <v>49</v>
      </c>
      <c r="C51" s="11" t="s">
        <v>61</v>
      </c>
      <c r="D51" s="10"/>
      <c r="E51" s="10"/>
      <c r="F51" s="10" t="s">
        <v>8</v>
      </c>
      <c r="G51" s="12">
        <v>39240</v>
      </c>
      <c r="H51" s="12"/>
      <c r="I51" s="12" t="str">
        <f t="shared" si="7"/>
        <v/>
      </c>
      <c r="J51" s="10" t="str">
        <f t="shared" ca="1" si="8"/>
        <v/>
      </c>
      <c r="K51" s="10"/>
      <c r="L51" s="12" t="str">
        <f t="shared" si="9"/>
        <v/>
      </c>
      <c r="M51" s="12" t="str">
        <f t="shared" si="10"/>
        <v/>
      </c>
      <c r="N51" s="12" t="str">
        <f t="shared" si="11"/>
        <v/>
      </c>
      <c r="O51" s="12" t="str">
        <f t="shared" si="12"/>
        <v/>
      </c>
      <c r="P51" s="10"/>
      <c r="Q51" s="10" t="str">
        <f t="shared" si="6"/>
        <v/>
      </c>
    </row>
    <row r="52" spans="1:18" x14ac:dyDescent="0.25">
      <c r="A52" s="10" t="s">
        <v>95</v>
      </c>
      <c r="B52" s="10">
        <v>50</v>
      </c>
      <c r="C52" s="11" t="s">
        <v>150</v>
      </c>
      <c r="D52" s="10" t="s">
        <v>24</v>
      </c>
      <c r="E52" s="10" t="s">
        <v>165</v>
      </c>
      <c r="F52" s="10" t="s">
        <v>4</v>
      </c>
      <c r="G52" s="12">
        <v>45443</v>
      </c>
      <c r="H52" s="12">
        <v>44033</v>
      </c>
      <c r="I52" s="12">
        <f t="shared" si="7"/>
        <v>45128</v>
      </c>
      <c r="J52" s="10">
        <f t="shared" ca="1" si="8"/>
        <v>901</v>
      </c>
      <c r="K52" s="10"/>
      <c r="L52" s="12">
        <f t="shared" si="9"/>
        <v>44763</v>
      </c>
      <c r="M52" s="12">
        <f t="shared" si="10"/>
        <v>44947</v>
      </c>
      <c r="N52" s="12">
        <f t="shared" si="11"/>
        <v>45037</v>
      </c>
      <c r="O52" s="12">
        <f t="shared" si="12"/>
        <v>45098</v>
      </c>
      <c r="P52" s="10"/>
      <c r="Q52" s="10" t="b">
        <f t="shared" ca="1" si="6"/>
        <v>1</v>
      </c>
      <c r="R52">
        <v>2</v>
      </c>
    </row>
    <row r="53" spans="1:18" x14ac:dyDescent="0.25">
      <c r="A53" s="10" t="s">
        <v>194</v>
      </c>
      <c r="B53" s="10">
        <v>51</v>
      </c>
      <c r="C53" s="11" t="s">
        <v>47</v>
      </c>
      <c r="D53" s="10" t="s">
        <v>143</v>
      </c>
      <c r="E53" s="10" t="s">
        <v>160</v>
      </c>
      <c r="F53" s="10" t="s">
        <v>4</v>
      </c>
      <c r="G53" s="12">
        <v>45572</v>
      </c>
      <c r="H53" s="12">
        <v>45404</v>
      </c>
      <c r="I53" s="12">
        <f t="shared" si="7"/>
        <v>46499</v>
      </c>
      <c r="J53" s="10">
        <f t="shared" ca="1" si="8"/>
        <v>-470</v>
      </c>
      <c r="K53" s="10"/>
      <c r="L53" s="12">
        <f t="shared" si="9"/>
        <v>46134</v>
      </c>
      <c r="M53" s="12">
        <f t="shared" si="10"/>
        <v>46317</v>
      </c>
      <c r="N53" s="12">
        <f t="shared" si="11"/>
        <v>46409</v>
      </c>
      <c r="O53" s="12">
        <f t="shared" si="12"/>
        <v>46468</v>
      </c>
      <c r="P53" s="10"/>
      <c r="Q53" s="10" t="b">
        <f t="shared" ca="1" si="6"/>
        <v>0</v>
      </c>
    </row>
    <row r="54" spans="1:18" ht="30" x14ac:dyDescent="0.25">
      <c r="A54" s="10" t="s">
        <v>94</v>
      </c>
      <c r="B54" s="10">
        <v>52</v>
      </c>
      <c r="C54" s="11" t="s">
        <v>114</v>
      </c>
      <c r="D54" s="10" t="s">
        <v>196</v>
      </c>
      <c r="E54" s="10" t="s">
        <v>175</v>
      </c>
      <c r="F54" s="10" t="s">
        <v>4</v>
      </c>
      <c r="G54" s="12">
        <v>44344</v>
      </c>
      <c r="H54" s="12">
        <v>44344</v>
      </c>
      <c r="I54" s="12">
        <f t="shared" si="7"/>
        <v>45440</v>
      </c>
      <c r="J54" s="10">
        <f t="shared" ca="1" si="8"/>
        <v>589</v>
      </c>
      <c r="K54" s="10"/>
      <c r="L54" s="12">
        <f t="shared" si="9"/>
        <v>45074</v>
      </c>
      <c r="M54" s="12">
        <f t="shared" si="10"/>
        <v>45258</v>
      </c>
      <c r="N54" s="12">
        <f t="shared" si="11"/>
        <v>45350</v>
      </c>
      <c r="O54" s="12">
        <f t="shared" si="12"/>
        <v>45410</v>
      </c>
      <c r="P54" s="10"/>
      <c r="Q54" s="10" t="b">
        <f t="shared" ca="1" si="6"/>
        <v>1</v>
      </c>
    </row>
    <row r="55" spans="1:18" x14ac:dyDescent="0.25">
      <c r="A55" s="10" t="s">
        <v>95</v>
      </c>
      <c r="B55" s="10">
        <v>53</v>
      </c>
      <c r="C55" s="11" t="s">
        <v>48</v>
      </c>
      <c r="D55" s="10" t="s">
        <v>139</v>
      </c>
      <c r="E55" s="10" t="s">
        <v>172</v>
      </c>
      <c r="F55" s="10" t="s">
        <v>4</v>
      </c>
      <c r="G55" s="12">
        <v>44645</v>
      </c>
      <c r="H55" s="12">
        <v>44348</v>
      </c>
      <c r="I55" s="12">
        <f t="shared" si="7"/>
        <v>45444</v>
      </c>
      <c r="J55" s="10">
        <f t="shared" ca="1" si="8"/>
        <v>585</v>
      </c>
      <c r="K55" s="12">
        <v>44992</v>
      </c>
      <c r="L55" s="12">
        <f t="shared" si="9"/>
        <v>45078</v>
      </c>
      <c r="M55" s="12">
        <f t="shared" si="10"/>
        <v>45261</v>
      </c>
      <c r="N55" s="12">
        <f t="shared" si="11"/>
        <v>45352</v>
      </c>
      <c r="O55" s="12">
        <f t="shared" si="12"/>
        <v>45413</v>
      </c>
      <c r="P55" s="10" t="s">
        <v>67</v>
      </c>
      <c r="Q55" s="10" t="b">
        <f t="shared" ca="1" si="6"/>
        <v>1</v>
      </c>
      <c r="R55">
        <v>1</v>
      </c>
    </row>
    <row r="56" spans="1:18" x14ac:dyDescent="0.25">
      <c r="A56" s="10" t="s">
        <v>62</v>
      </c>
      <c r="B56" s="10">
        <v>54</v>
      </c>
      <c r="C56" s="11" t="s">
        <v>49</v>
      </c>
      <c r="D56" s="10" t="s">
        <v>28</v>
      </c>
      <c r="E56" s="10" t="s">
        <v>173</v>
      </c>
      <c r="F56" s="10" t="s">
        <v>4</v>
      </c>
      <c r="G56" s="12">
        <v>45961</v>
      </c>
      <c r="H56" s="12">
        <v>45961</v>
      </c>
      <c r="I56" s="12">
        <f t="shared" si="7"/>
        <v>47057</v>
      </c>
      <c r="J56" s="10">
        <f t="shared" ca="1" si="8"/>
        <v>-1028</v>
      </c>
      <c r="K56" s="12">
        <v>45260</v>
      </c>
      <c r="L56" s="12">
        <f t="shared" si="9"/>
        <v>46691</v>
      </c>
      <c r="M56" s="12">
        <f t="shared" si="10"/>
        <v>46873</v>
      </c>
      <c r="N56" s="12">
        <f t="shared" si="11"/>
        <v>46965</v>
      </c>
      <c r="O56" s="12">
        <f t="shared" si="12"/>
        <v>47026</v>
      </c>
      <c r="P56" s="10"/>
      <c r="Q56" s="10" t="b">
        <f t="shared" ca="1" si="6"/>
        <v>0</v>
      </c>
    </row>
    <row r="57" spans="1:18" x14ac:dyDescent="0.25">
      <c r="A57" s="10" t="s">
        <v>65</v>
      </c>
      <c r="B57" s="10">
        <v>55</v>
      </c>
      <c r="C57" s="11" t="s">
        <v>66</v>
      </c>
      <c r="D57" s="10" t="s">
        <v>18</v>
      </c>
      <c r="E57" s="10" t="s">
        <v>162</v>
      </c>
      <c r="F57" s="10" t="s">
        <v>4</v>
      </c>
      <c r="G57" s="12">
        <v>42993</v>
      </c>
      <c r="H57" s="12">
        <v>42993</v>
      </c>
      <c r="I57" s="12">
        <f t="shared" si="7"/>
        <v>44089</v>
      </c>
      <c r="J57" s="10">
        <f t="shared" ca="1" si="8"/>
        <v>1940</v>
      </c>
      <c r="K57" s="12">
        <v>45026</v>
      </c>
      <c r="L57" s="12">
        <f t="shared" si="9"/>
        <v>43723</v>
      </c>
      <c r="M57" s="12">
        <f t="shared" si="10"/>
        <v>43905</v>
      </c>
      <c r="N57" s="12">
        <f t="shared" si="11"/>
        <v>43997</v>
      </c>
      <c r="O57" s="12">
        <f t="shared" si="12"/>
        <v>44058</v>
      </c>
      <c r="P57" s="10" t="s">
        <v>68</v>
      </c>
      <c r="Q57" s="10" t="b">
        <f t="shared" ca="1" si="6"/>
        <v>1</v>
      </c>
    </row>
    <row r="58" spans="1:18" x14ac:dyDescent="0.25">
      <c r="A58" s="10" t="s">
        <v>95</v>
      </c>
      <c r="B58" s="10">
        <v>56</v>
      </c>
      <c r="C58" s="11" t="s">
        <v>93</v>
      </c>
      <c r="D58" s="10" t="s">
        <v>24</v>
      </c>
      <c r="E58" s="10" t="s">
        <v>165</v>
      </c>
      <c r="F58" s="10" t="s">
        <v>4</v>
      </c>
      <c r="G58" s="12">
        <v>44038</v>
      </c>
      <c r="H58" s="12">
        <v>44038</v>
      </c>
      <c r="I58" s="12">
        <f t="shared" si="7"/>
        <v>45133</v>
      </c>
      <c r="J58" s="10">
        <f t="shared" ca="1" si="8"/>
        <v>896</v>
      </c>
      <c r="K58" s="10"/>
      <c r="L58" s="12">
        <f t="shared" si="9"/>
        <v>44768</v>
      </c>
      <c r="M58" s="12">
        <f t="shared" si="10"/>
        <v>44952</v>
      </c>
      <c r="N58" s="12">
        <f t="shared" si="11"/>
        <v>45042</v>
      </c>
      <c r="O58" s="12">
        <f t="shared" si="12"/>
        <v>45103</v>
      </c>
      <c r="P58" s="10"/>
      <c r="Q58" s="10" t="b">
        <f t="shared" ca="1" si="6"/>
        <v>1</v>
      </c>
    </row>
    <row r="59" spans="1:18" x14ac:dyDescent="0.25">
      <c r="A59" s="10" t="s">
        <v>95</v>
      </c>
      <c r="B59" s="10">
        <v>57</v>
      </c>
      <c r="C59" s="11" t="s">
        <v>116</v>
      </c>
      <c r="D59" s="10" t="s">
        <v>230</v>
      </c>
      <c r="E59" s="10" t="s">
        <v>231</v>
      </c>
      <c r="F59" s="10" t="s">
        <v>4</v>
      </c>
      <c r="G59" s="12">
        <v>45645</v>
      </c>
      <c r="H59" s="12">
        <v>45645</v>
      </c>
      <c r="I59" s="12">
        <f t="shared" si="7"/>
        <v>46740</v>
      </c>
      <c r="J59" s="10">
        <f t="shared" ca="1" si="8"/>
        <v>-711</v>
      </c>
      <c r="K59" s="10"/>
      <c r="L59" s="12">
        <f t="shared" si="9"/>
        <v>46375</v>
      </c>
      <c r="M59" s="12">
        <f t="shared" si="10"/>
        <v>46557</v>
      </c>
      <c r="N59" s="12">
        <f t="shared" si="11"/>
        <v>46649</v>
      </c>
      <c r="O59" s="12">
        <f t="shared" si="12"/>
        <v>46710</v>
      </c>
      <c r="P59" s="10"/>
      <c r="Q59" s="10" t="b">
        <f t="shared" ca="1" si="6"/>
        <v>0</v>
      </c>
    </row>
    <row r="60" spans="1:18" x14ac:dyDescent="0.25">
      <c r="A60" s="10" t="s">
        <v>95</v>
      </c>
      <c r="B60" s="10">
        <v>58</v>
      </c>
      <c r="C60" s="11" t="s">
        <v>115</v>
      </c>
      <c r="D60" s="10" t="s">
        <v>139</v>
      </c>
      <c r="E60" s="10" t="s">
        <v>172</v>
      </c>
      <c r="F60" s="10" t="s">
        <v>4</v>
      </c>
      <c r="G60" s="12">
        <v>44645</v>
      </c>
      <c r="H60" s="12">
        <v>44348</v>
      </c>
      <c r="I60" s="12">
        <f t="shared" si="7"/>
        <v>45444</v>
      </c>
      <c r="J60" s="10">
        <f t="shared" ca="1" si="8"/>
        <v>585</v>
      </c>
      <c r="K60" s="12">
        <v>44992</v>
      </c>
      <c r="L60" s="12">
        <f t="shared" si="9"/>
        <v>45078</v>
      </c>
      <c r="M60" s="12">
        <f t="shared" si="10"/>
        <v>45261</v>
      </c>
      <c r="N60" s="12">
        <f t="shared" si="11"/>
        <v>45352</v>
      </c>
      <c r="O60" s="12">
        <f t="shared" si="12"/>
        <v>45413</v>
      </c>
      <c r="P60" s="10" t="s">
        <v>67</v>
      </c>
      <c r="Q60" s="10" t="b">
        <f t="shared" ca="1" si="6"/>
        <v>1</v>
      </c>
      <c r="R60">
        <v>1</v>
      </c>
    </row>
    <row r="61" spans="1:18" x14ac:dyDescent="0.25">
      <c r="A61" s="10" t="s">
        <v>64</v>
      </c>
      <c r="B61" s="10">
        <v>59</v>
      </c>
      <c r="C61" s="11" t="s">
        <v>118</v>
      </c>
      <c r="D61" s="10" t="s">
        <v>179</v>
      </c>
      <c r="E61" s="10" t="s">
        <v>178</v>
      </c>
      <c r="F61" s="10" t="s">
        <v>4</v>
      </c>
      <c r="G61" s="12">
        <v>44638</v>
      </c>
      <c r="H61" s="12">
        <v>44638</v>
      </c>
      <c r="I61" s="12">
        <f t="shared" si="7"/>
        <v>45734</v>
      </c>
      <c r="J61" s="10">
        <f t="shared" ca="1" si="8"/>
        <v>295</v>
      </c>
      <c r="K61" s="10"/>
      <c r="L61" s="12">
        <f t="shared" si="9"/>
        <v>45369</v>
      </c>
      <c r="M61" s="12">
        <f t="shared" si="10"/>
        <v>45553</v>
      </c>
      <c r="N61" s="12">
        <f t="shared" si="11"/>
        <v>45644</v>
      </c>
      <c r="O61" s="12">
        <f t="shared" si="12"/>
        <v>45706</v>
      </c>
      <c r="P61" s="10" t="s">
        <v>67</v>
      </c>
      <c r="Q61" s="10" t="b">
        <f t="shared" ca="1" si="6"/>
        <v>1</v>
      </c>
      <c r="R61">
        <v>1</v>
      </c>
    </row>
    <row r="62" spans="1:18" x14ac:dyDescent="0.25">
      <c r="A62" s="10" t="s">
        <v>95</v>
      </c>
      <c r="B62" s="10">
        <v>60</v>
      </c>
      <c r="C62" s="11" t="s">
        <v>151</v>
      </c>
      <c r="D62" s="10" t="s">
        <v>24</v>
      </c>
      <c r="E62" s="10" t="s">
        <v>165</v>
      </c>
      <c r="F62" s="10" t="s">
        <v>4</v>
      </c>
      <c r="G62" s="12">
        <v>45443</v>
      </c>
      <c r="H62" s="12">
        <v>45443</v>
      </c>
      <c r="I62" s="12">
        <f t="shared" si="7"/>
        <v>46538</v>
      </c>
      <c r="J62" s="10">
        <f t="shared" ca="1" si="8"/>
        <v>-509</v>
      </c>
      <c r="K62" s="10"/>
      <c r="L62" s="12">
        <f t="shared" si="9"/>
        <v>46173</v>
      </c>
      <c r="M62" s="12">
        <f t="shared" si="10"/>
        <v>46356</v>
      </c>
      <c r="N62" s="12">
        <f t="shared" si="11"/>
        <v>46446</v>
      </c>
      <c r="O62" s="12">
        <f t="shared" si="12"/>
        <v>46507</v>
      </c>
      <c r="P62" s="10"/>
      <c r="Q62" s="10" t="b">
        <f t="shared" ca="1" si="6"/>
        <v>0</v>
      </c>
    </row>
    <row r="63" spans="1:18" x14ac:dyDescent="0.25">
      <c r="A63" s="10"/>
      <c r="B63" s="10"/>
      <c r="C63" s="11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</row>
    <row r="65" spans="5:5" x14ac:dyDescent="0.25">
      <c r="E65" s="6"/>
    </row>
  </sheetData>
  <autoFilter ref="A1:R62" xr:uid="{00000000-0001-0000-0100-000000000000}"/>
  <sortState xmlns:xlrd2="http://schemas.microsoft.com/office/spreadsheetml/2017/richdata2" ref="A2:R26">
    <sortCondition ref="B2:B26"/>
  </sortState>
  <conditionalFormatting sqref="J1:J62">
    <cfRule type="cellIs" dxfId="1" priority="52" operator="greaterThan">
      <formula>0</formula>
    </cfRule>
  </conditionalFormatting>
  <conditionalFormatting sqref="R1 L1:O62">
    <cfRule type="timePeriod" dxfId="0" priority="3" timePeriod="thisWeek">
      <formula>AND(TODAY()-ROUNDDOWN(L1,0)&lt;=WEEKDAY(TODAY())-1,ROUNDDOWN(L1,0)-TODAY()&lt;=7-WEEKDAY(TODAY()))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6D03C-B6A4-4CCE-A000-15ADBEE179D0}">
  <dimension ref="A3:M32"/>
  <sheetViews>
    <sheetView workbookViewId="0">
      <selection activeCell="A3" sqref="A3"/>
    </sheetView>
  </sheetViews>
  <sheetFormatPr defaultRowHeight="15" x14ac:dyDescent="0.25"/>
  <cols>
    <col min="1" max="1" width="25.85546875" bestFit="1" customWidth="1"/>
    <col min="2" max="2" width="16.28515625" bestFit="1" customWidth="1"/>
    <col min="3" max="3" width="3.140625" bestFit="1" customWidth="1"/>
    <col min="4" max="4" width="4.28515625" bestFit="1" customWidth="1"/>
    <col min="5" max="5" width="3.7109375" bestFit="1" customWidth="1"/>
    <col min="6" max="6" width="3.28515625" bestFit="1" customWidth="1"/>
    <col min="7" max="7" width="4.85546875" bestFit="1" customWidth="1"/>
    <col min="8" max="8" width="4.42578125" bestFit="1" customWidth="1"/>
    <col min="9" max="9" width="3.7109375" bestFit="1" customWidth="1"/>
    <col min="10" max="10" width="5.5703125" bestFit="1" customWidth="1"/>
    <col min="11" max="11" width="3.85546875" bestFit="1" customWidth="1"/>
    <col min="12" max="12" width="5.28515625" bestFit="1" customWidth="1"/>
    <col min="13" max="15" width="11.28515625" bestFit="1" customWidth="1"/>
    <col min="16" max="16" width="3.7109375" bestFit="1" customWidth="1"/>
    <col min="17" max="17" width="24.140625" bestFit="1" customWidth="1"/>
    <col min="18" max="18" width="3.7109375" bestFit="1" customWidth="1"/>
    <col min="19" max="19" width="24.140625" bestFit="1" customWidth="1"/>
    <col min="20" max="20" width="4.85546875" bestFit="1" customWidth="1"/>
    <col min="21" max="21" width="24.140625" bestFit="1" customWidth="1"/>
    <col min="22" max="22" width="4.42578125" bestFit="1" customWidth="1"/>
    <col min="23" max="23" width="24.140625" bestFit="1" customWidth="1"/>
    <col min="24" max="24" width="7.28515625" bestFit="1" customWidth="1"/>
    <col min="25" max="25" width="24.140625" bestFit="1" customWidth="1"/>
    <col min="26" max="26" width="8.5703125" bestFit="1" customWidth="1"/>
    <col min="27" max="27" width="29.140625" bestFit="1" customWidth="1"/>
    <col min="28" max="28" width="7.28515625" bestFit="1" customWidth="1"/>
    <col min="29" max="29" width="11.28515625" bestFit="1" customWidth="1"/>
  </cols>
  <sheetData>
    <row r="3" spans="1:13" x14ac:dyDescent="0.25">
      <c r="A3" s="3" t="s">
        <v>187</v>
      </c>
      <c r="B3" s="3" t="s">
        <v>184</v>
      </c>
    </row>
    <row r="4" spans="1:13" x14ac:dyDescent="0.25">
      <c r="A4" s="3" t="s">
        <v>186</v>
      </c>
      <c r="B4" t="s">
        <v>94</v>
      </c>
      <c r="C4" t="s">
        <v>64</v>
      </c>
      <c r="D4" t="s">
        <v>95</v>
      </c>
      <c r="E4" t="s">
        <v>109</v>
      </c>
      <c r="F4" t="s">
        <v>63</v>
      </c>
      <c r="G4" t="s">
        <v>65</v>
      </c>
      <c r="H4" t="s">
        <v>62</v>
      </c>
      <c r="I4" t="s">
        <v>123</v>
      </c>
      <c r="J4" t="s">
        <v>194</v>
      </c>
      <c r="K4" t="s">
        <v>191</v>
      </c>
      <c r="L4" t="s">
        <v>226</v>
      </c>
      <c r="M4" t="s">
        <v>185</v>
      </c>
    </row>
    <row r="5" spans="1:13" x14ac:dyDescent="0.25">
      <c r="A5" s="4" t="s">
        <v>145</v>
      </c>
      <c r="D5">
        <v>2</v>
      </c>
      <c r="M5">
        <v>2</v>
      </c>
    </row>
    <row r="6" spans="1:13" x14ac:dyDescent="0.25">
      <c r="A6" s="4" t="s">
        <v>196</v>
      </c>
      <c r="B6">
        <v>3</v>
      </c>
      <c r="M6">
        <v>3</v>
      </c>
    </row>
    <row r="7" spans="1:13" x14ac:dyDescent="0.25">
      <c r="A7" s="4" t="s">
        <v>139</v>
      </c>
      <c r="D7">
        <v>2</v>
      </c>
      <c r="M7">
        <v>2</v>
      </c>
    </row>
    <row r="8" spans="1:13" x14ac:dyDescent="0.25">
      <c r="A8" s="4" t="s">
        <v>119</v>
      </c>
      <c r="C8">
        <v>3</v>
      </c>
      <c r="M8">
        <v>3</v>
      </c>
    </row>
    <row r="9" spans="1:13" x14ac:dyDescent="0.25">
      <c r="A9" s="4" t="s">
        <v>121</v>
      </c>
      <c r="D9">
        <v>1</v>
      </c>
      <c r="M9">
        <v>1</v>
      </c>
    </row>
    <row r="10" spans="1:13" x14ac:dyDescent="0.25">
      <c r="A10" s="4" t="s">
        <v>7</v>
      </c>
      <c r="D10">
        <v>4</v>
      </c>
      <c r="M10">
        <v>4</v>
      </c>
    </row>
    <row r="11" spans="1:13" x14ac:dyDescent="0.25">
      <c r="A11" s="4" t="s">
        <v>141</v>
      </c>
      <c r="C11">
        <v>2</v>
      </c>
      <c r="M11">
        <v>2</v>
      </c>
    </row>
    <row r="12" spans="1:13" x14ac:dyDescent="0.25">
      <c r="A12" s="4" t="s">
        <v>142</v>
      </c>
      <c r="I12">
        <v>1</v>
      </c>
      <c r="M12">
        <v>1</v>
      </c>
    </row>
    <row r="13" spans="1:13" x14ac:dyDescent="0.25">
      <c r="A13" s="4" t="s">
        <v>230</v>
      </c>
      <c r="D13">
        <v>1</v>
      </c>
      <c r="M13">
        <v>1</v>
      </c>
    </row>
    <row r="14" spans="1:13" x14ac:dyDescent="0.25">
      <c r="A14" s="4" t="s">
        <v>143</v>
      </c>
      <c r="J14">
        <v>3</v>
      </c>
      <c r="M14">
        <v>3</v>
      </c>
    </row>
    <row r="15" spans="1:13" x14ac:dyDescent="0.25">
      <c r="A15" s="4" t="s">
        <v>182</v>
      </c>
      <c r="D15">
        <v>2</v>
      </c>
      <c r="M15">
        <v>2</v>
      </c>
    </row>
    <row r="16" spans="1:13" x14ac:dyDescent="0.25">
      <c r="A16" s="4" t="s">
        <v>37</v>
      </c>
      <c r="G16">
        <v>1</v>
      </c>
      <c r="M16">
        <v>1</v>
      </c>
    </row>
    <row r="17" spans="1:13" x14ac:dyDescent="0.25">
      <c r="A17" s="4" t="s">
        <v>148</v>
      </c>
      <c r="J17">
        <v>1</v>
      </c>
      <c r="M17">
        <v>1</v>
      </c>
    </row>
    <row r="18" spans="1:13" x14ac:dyDescent="0.25">
      <c r="A18" s="4" t="s">
        <v>179</v>
      </c>
      <c r="C18">
        <v>1</v>
      </c>
      <c r="M18">
        <v>1</v>
      </c>
    </row>
    <row r="19" spans="1:13" x14ac:dyDescent="0.25">
      <c r="A19" s="4" t="s">
        <v>14</v>
      </c>
      <c r="F19">
        <v>1</v>
      </c>
      <c r="M19">
        <v>1</v>
      </c>
    </row>
    <row r="20" spans="1:13" x14ac:dyDescent="0.25">
      <c r="A20" s="4" t="s">
        <v>24</v>
      </c>
      <c r="D20">
        <v>5</v>
      </c>
      <c r="M20">
        <v>5</v>
      </c>
    </row>
    <row r="21" spans="1:13" x14ac:dyDescent="0.25">
      <c r="A21" s="4" t="s">
        <v>144</v>
      </c>
      <c r="D21">
        <v>1</v>
      </c>
      <c r="M21">
        <v>1</v>
      </c>
    </row>
    <row r="22" spans="1:13" x14ac:dyDescent="0.25">
      <c r="A22" s="4" t="s">
        <v>176</v>
      </c>
      <c r="C22">
        <v>1</v>
      </c>
      <c r="M22">
        <v>1</v>
      </c>
    </row>
    <row r="23" spans="1:13" x14ac:dyDescent="0.25">
      <c r="A23" s="4" t="s">
        <v>113</v>
      </c>
      <c r="D23">
        <v>2</v>
      </c>
      <c r="M23">
        <v>2</v>
      </c>
    </row>
    <row r="24" spans="1:13" x14ac:dyDescent="0.25">
      <c r="A24" s="4" t="s">
        <v>140</v>
      </c>
      <c r="L24">
        <v>1</v>
      </c>
      <c r="M24">
        <v>1</v>
      </c>
    </row>
    <row r="25" spans="1:13" x14ac:dyDescent="0.25">
      <c r="A25" s="4" t="s">
        <v>120</v>
      </c>
      <c r="D25">
        <v>2</v>
      </c>
      <c r="M25">
        <v>2</v>
      </c>
    </row>
    <row r="26" spans="1:13" x14ac:dyDescent="0.25">
      <c r="A26" s="4" t="s">
        <v>45</v>
      </c>
      <c r="E26">
        <v>1</v>
      </c>
      <c r="M26">
        <v>1</v>
      </c>
    </row>
    <row r="27" spans="1:13" x14ac:dyDescent="0.25">
      <c r="A27" s="4" t="s">
        <v>12</v>
      </c>
      <c r="F27">
        <v>1</v>
      </c>
      <c r="M27">
        <v>1</v>
      </c>
    </row>
    <row r="28" spans="1:13" x14ac:dyDescent="0.25">
      <c r="A28" s="4" t="s">
        <v>180</v>
      </c>
      <c r="K28">
        <v>1</v>
      </c>
      <c r="M28">
        <v>1</v>
      </c>
    </row>
    <row r="29" spans="1:13" x14ac:dyDescent="0.25">
      <c r="A29" s="4" t="s">
        <v>18</v>
      </c>
      <c r="G29">
        <v>2</v>
      </c>
      <c r="M29">
        <v>2</v>
      </c>
    </row>
    <row r="30" spans="1:13" x14ac:dyDescent="0.25">
      <c r="A30" s="4" t="s">
        <v>28</v>
      </c>
      <c r="H30">
        <v>1</v>
      </c>
      <c r="M30">
        <v>1</v>
      </c>
    </row>
    <row r="31" spans="1:13" x14ac:dyDescent="0.25">
      <c r="A31" s="4" t="s">
        <v>3</v>
      </c>
      <c r="H31">
        <v>1</v>
      </c>
      <c r="M31">
        <v>1</v>
      </c>
    </row>
    <row r="32" spans="1:13" x14ac:dyDescent="0.25">
      <c r="A32" s="4" t="s">
        <v>185</v>
      </c>
      <c r="B32">
        <v>3</v>
      </c>
      <c r="C32">
        <v>7</v>
      </c>
      <c r="D32">
        <v>22</v>
      </c>
      <c r="E32">
        <v>1</v>
      </c>
      <c r="F32">
        <v>2</v>
      </c>
      <c r="G32">
        <v>3</v>
      </c>
      <c r="H32">
        <v>2</v>
      </c>
      <c r="I32">
        <v>1</v>
      </c>
      <c r="J32">
        <v>4</v>
      </c>
      <c r="K32">
        <v>1</v>
      </c>
      <c r="L32">
        <v>1</v>
      </c>
      <c r="M32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D38"/>
  <sheetViews>
    <sheetView workbookViewId="0"/>
  </sheetViews>
  <sheetFormatPr defaultRowHeight="15" x14ac:dyDescent="0.25"/>
  <cols>
    <col min="1" max="1" width="55.7109375" customWidth="1"/>
    <col min="2" max="2" width="13" customWidth="1"/>
    <col min="3" max="3" width="19.7109375" customWidth="1"/>
    <col min="4" max="4" width="14.5703125" customWidth="1"/>
    <col min="5" max="6" width="23.28515625" customWidth="1"/>
    <col min="7" max="7" width="28.28515625" customWidth="1"/>
    <col min="8" max="8" width="24.7109375" customWidth="1"/>
    <col min="9" max="9" width="19.5703125" customWidth="1"/>
    <col min="10" max="38" width="23.28515625" customWidth="1"/>
    <col min="39" max="39" width="14.140625" customWidth="1"/>
    <col min="40" max="40" width="10.5703125" customWidth="1"/>
    <col min="41" max="41" width="13.7109375" customWidth="1"/>
    <col min="42" max="79" width="19.7109375" customWidth="1"/>
    <col min="80" max="80" width="14.140625" customWidth="1"/>
    <col min="81" max="81" width="10.5703125" customWidth="1"/>
    <col min="82" max="82" width="13.7109375" customWidth="1"/>
    <col min="83" max="120" width="14.5703125" customWidth="1"/>
    <col min="121" max="121" width="14.140625" customWidth="1"/>
    <col min="122" max="122" width="10.5703125" bestFit="1" customWidth="1"/>
    <col min="123" max="123" width="13.7109375" bestFit="1" customWidth="1"/>
    <col min="124" max="124" width="28.28515625" bestFit="1" customWidth="1"/>
    <col min="125" max="125" width="24.7109375" bestFit="1" customWidth="1"/>
    <col min="126" max="126" width="19.5703125" bestFit="1" customWidth="1"/>
  </cols>
  <sheetData>
    <row r="1" spans="1:4" x14ac:dyDescent="0.25">
      <c r="A1" t="s">
        <v>0</v>
      </c>
      <c r="B1" t="s">
        <v>131</v>
      </c>
      <c r="C1" t="s">
        <v>133</v>
      </c>
      <c r="D1" t="s">
        <v>193</v>
      </c>
    </row>
    <row r="2" spans="1:4" x14ac:dyDescent="0.25">
      <c r="A2" t="s">
        <v>129</v>
      </c>
      <c r="B2" t="s">
        <v>94</v>
      </c>
      <c r="C2" s="1">
        <v>45734</v>
      </c>
      <c r="D2" t="b">
        <v>1</v>
      </c>
    </row>
    <row r="3" spans="1:4" x14ac:dyDescent="0.25">
      <c r="A3" t="s">
        <v>188</v>
      </c>
      <c r="B3" t="s">
        <v>194</v>
      </c>
      <c r="C3" s="1">
        <v>45734</v>
      </c>
      <c r="D3" t="b">
        <v>1</v>
      </c>
    </row>
    <row r="4" spans="1:4" x14ac:dyDescent="0.25">
      <c r="A4" t="s">
        <v>132</v>
      </c>
      <c r="B4" t="s">
        <v>123</v>
      </c>
      <c r="C4" s="1">
        <v>45734</v>
      </c>
      <c r="D4" t="b">
        <v>1</v>
      </c>
    </row>
    <row r="5" spans="1:4" x14ac:dyDescent="0.25">
      <c r="A5" t="s">
        <v>189</v>
      </c>
      <c r="B5" t="s">
        <v>64</v>
      </c>
      <c r="C5" s="1">
        <v>45734</v>
      </c>
      <c r="D5" t="b">
        <v>1</v>
      </c>
    </row>
    <row r="6" spans="1:4" x14ac:dyDescent="0.25">
      <c r="A6" t="s">
        <v>192</v>
      </c>
      <c r="C6" s="1">
        <v>45734</v>
      </c>
      <c r="D6" t="b">
        <v>1</v>
      </c>
    </row>
    <row r="7" spans="1:4" x14ac:dyDescent="0.25">
      <c r="A7" t="s">
        <v>190</v>
      </c>
      <c r="B7" t="s">
        <v>191</v>
      </c>
      <c r="C7" s="1">
        <v>45734</v>
      </c>
      <c r="D7" t="b">
        <v>1</v>
      </c>
    </row>
    <row r="8" spans="1:4" x14ac:dyDescent="0.25">
      <c r="A8" t="s">
        <v>128</v>
      </c>
      <c r="B8" t="s">
        <v>95</v>
      </c>
      <c r="C8" s="1">
        <v>45734</v>
      </c>
      <c r="D8" t="b">
        <v>1</v>
      </c>
    </row>
    <row r="9" spans="1:4" x14ac:dyDescent="0.25">
      <c r="A9" t="s">
        <v>125</v>
      </c>
      <c r="B9" t="s">
        <v>109</v>
      </c>
      <c r="C9" s="1">
        <v>45734</v>
      </c>
      <c r="D9" t="b">
        <v>1</v>
      </c>
    </row>
    <row r="10" spans="1:4" x14ac:dyDescent="0.25">
      <c r="A10" t="s">
        <v>124</v>
      </c>
      <c r="B10" t="s">
        <v>63</v>
      </c>
      <c r="C10" s="1">
        <v>45734</v>
      </c>
      <c r="D10" t="b">
        <v>1</v>
      </c>
    </row>
    <row r="11" spans="1:4" x14ac:dyDescent="0.25">
      <c r="A11" t="s">
        <v>130</v>
      </c>
      <c r="B11" t="s">
        <v>65</v>
      </c>
      <c r="C11" s="1">
        <v>45734</v>
      </c>
      <c r="D11" t="b">
        <v>1</v>
      </c>
    </row>
    <row r="12" spans="1:4" x14ac:dyDescent="0.25">
      <c r="A12" t="s">
        <v>126</v>
      </c>
      <c r="B12" t="s">
        <v>62</v>
      </c>
      <c r="C12" s="1">
        <v>45734</v>
      </c>
      <c r="D12" t="b">
        <v>1</v>
      </c>
    </row>
    <row r="13" spans="1:4" hidden="1" x14ac:dyDescent="0.25">
      <c r="A13" t="s">
        <v>129</v>
      </c>
      <c r="B13" t="s">
        <v>94</v>
      </c>
      <c r="C13" s="1">
        <v>44781</v>
      </c>
      <c r="D13" t="b">
        <v>0</v>
      </c>
    </row>
    <row r="14" spans="1:4" hidden="1" x14ac:dyDescent="0.25">
      <c r="A14" t="s">
        <v>127</v>
      </c>
      <c r="B14" t="s">
        <v>96</v>
      </c>
      <c r="C14" s="1">
        <v>44781</v>
      </c>
      <c r="D14" t="b">
        <v>0</v>
      </c>
    </row>
    <row r="15" spans="1:4" hidden="1" x14ac:dyDescent="0.25">
      <c r="A15" t="s">
        <v>134</v>
      </c>
      <c r="B15" t="s">
        <v>122</v>
      </c>
      <c r="C15" s="1">
        <v>44781</v>
      </c>
      <c r="D15" t="b">
        <v>0</v>
      </c>
    </row>
    <row r="16" spans="1:4" hidden="1" x14ac:dyDescent="0.25">
      <c r="A16" t="s">
        <v>132</v>
      </c>
      <c r="B16" t="s">
        <v>123</v>
      </c>
      <c r="C16" s="1">
        <v>44781</v>
      </c>
      <c r="D16" t="b">
        <v>0</v>
      </c>
    </row>
    <row r="17" spans="1:4" hidden="1" x14ac:dyDescent="0.25">
      <c r="A17" t="s">
        <v>128</v>
      </c>
      <c r="B17" t="s">
        <v>95</v>
      </c>
      <c r="C17" s="1">
        <v>44781</v>
      </c>
      <c r="D17" t="b">
        <v>0</v>
      </c>
    </row>
    <row r="18" spans="1:4" hidden="1" x14ac:dyDescent="0.25">
      <c r="A18" t="s">
        <v>125</v>
      </c>
      <c r="B18" t="s">
        <v>109</v>
      </c>
      <c r="C18" s="1">
        <v>44781</v>
      </c>
      <c r="D18" t="b">
        <v>0</v>
      </c>
    </row>
    <row r="19" spans="1:4" hidden="1" x14ac:dyDescent="0.25">
      <c r="A19" t="s">
        <v>124</v>
      </c>
      <c r="B19" t="s">
        <v>63</v>
      </c>
      <c r="C19" s="1">
        <v>44781</v>
      </c>
      <c r="D19" t="b">
        <v>0</v>
      </c>
    </row>
    <row r="20" spans="1:4" hidden="1" x14ac:dyDescent="0.25">
      <c r="A20" t="s">
        <v>130</v>
      </c>
      <c r="B20" t="s">
        <v>65</v>
      </c>
      <c r="C20" s="1">
        <v>44781</v>
      </c>
      <c r="D20" t="b">
        <v>0</v>
      </c>
    </row>
    <row r="21" spans="1:4" hidden="1" x14ac:dyDescent="0.25">
      <c r="A21" t="s">
        <v>126</v>
      </c>
      <c r="B21" t="s">
        <v>62</v>
      </c>
      <c r="C21" s="1">
        <v>44781</v>
      </c>
      <c r="D21" t="b">
        <v>0</v>
      </c>
    </row>
    <row r="22" spans="1:4" hidden="1" x14ac:dyDescent="0.25">
      <c r="A22" t="s">
        <v>129</v>
      </c>
      <c r="B22" t="s">
        <v>94</v>
      </c>
      <c r="C22" s="1">
        <v>43151</v>
      </c>
      <c r="D22" t="b">
        <v>0</v>
      </c>
    </row>
    <row r="23" spans="1:4" hidden="1" x14ac:dyDescent="0.25">
      <c r="A23" t="s">
        <v>127</v>
      </c>
      <c r="B23" t="s">
        <v>96</v>
      </c>
      <c r="C23" s="1">
        <v>43151</v>
      </c>
      <c r="D23" t="b">
        <v>0</v>
      </c>
    </row>
    <row r="24" spans="1:4" hidden="1" x14ac:dyDescent="0.25">
      <c r="A24" t="s">
        <v>132</v>
      </c>
      <c r="B24" t="s">
        <v>123</v>
      </c>
      <c r="C24" s="1">
        <v>43151</v>
      </c>
      <c r="D24" t="b">
        <v>0</v>
      </c>
    </row>
    <row r="25" spans="1:4" hidden="1" x14ac:dyDescent="0.25">
      <c r="A25" t="s">
        <v>128</v>
      </c>
      <c r="B25" t="s">
        <v>95</v>
      </c>
      <c r="C25" s="1">
        <v>43151</v>
      </c>
      <c r="D25" t="b">
        <v>0</v>
      </c>
    </row>
    <row r="26" spans="1:4" hidden="1" x14ac:dyDescent="0.25">
      <c r="A26" t="s">
        <v>125</v>
      </c>
      <c r="B26" t="s">
        <v>109</v>
      </c>
      <c r="C26" s="1">
        <v>43151</v>
      </c>
      <c r="D26" t="b">
        <v>0</v>
      </c>
    </row>
    <row r="27" spans="1:4" hidden="1" x14ac:dyDescent="0.25">
      <c r="A27" t="s">
        <v>124</v>
      </c>
      <c r="B27" t="s">
        <v>63</v>
      </c>
      <c r="C27" s="1">
        <v>43151</v>
      </c>
      <c r="D27" t="b">
        <v>0</v>
      </c>
    </row>
    <row r="28" spans="1:4" hidden="1" x14ac:dyDescent="0.25">
      <c r="A28" t="s">
        <v>130</v>
      </c>
      <c r="B28" t="s">
        <v>65</v>
      </c>
      <c r="C28" s="1">
        <v>43151</v>
      </c>
      <c r="D28" t="b">
        <v>0</v>
      </c>
    </row>
    <row r="29" spans="1:4" hidden="1" x14ac:dyDescent="0.25">
      <c r="A29" t="s">
        <v>126</v>
      </c>
      <c r="B29" t="s">
        <v>62</v>
      </c>
      <c r="C29" s="1">
        <v>43151</v>
      </c>
      <c r="D29" t="b">
        <v>0</v>
      </c>
    </row>
    <row r="30" spans="1:4" hidden="1" x14ac:dyDescent="0.25">
      <c r="A30" t="s">
        <v>129</v>
      </c>
      <c r="B30" t="s">
        <v>94</v>
      </c>
      <c r="C30" s="1">
        <v>42865</v>
      </c>
      <c r="D30" t="b">
        <v>0</v>
      </c>
    </row>
    <row r="31" spans="1:4" hidden="1" x14ac:dyDescent="0.25">
      <c r="A31" t="s">
        <v>135</v>
      </c>
      <c r="B31" t="s">
        <v>138</v>
      </c>
      <c r="C31" s="1">
        <v>42865</v>
      </c>
      <c r="D31" t="b">
        <v>0</v>
      </c>
    </row>
    <row r="32" spans="1:4" hidden="1" x14ac:dyDescent="0.25">
      <c r="A32" t="s">
        <v>132</v>
      </c>
      <c r="B32" t="s">
        <v>123</v>
      </c>
      <c r="C32" s="1">
        <v>42865</v>
      </c>
      <c r="D32" t="b">
        <v>0</v>
      </c>
    </row>
    <row r="33" spans="1:4" hidden="1" x14ac:dyDescent="0.25">
      <c r="A33" t="s">
        <v>136</v>
      </c>
      <c r="B33" t="s">
        <v>137</v>
      </c>
      <c r="C33" s="1">
        <v>42865</v>
      </c>
      <c r="D33" t="b">
        <v>0</v>
      </c>
    </row>
    <row r="34" spans="1:4" hidden="1" x14ac:dyDescent="0.25">
      <c r="A34" t="s">
        <v>125</v>
      </c>
      <c r="B34" t="s">
        <v>109</v>
      </c>
      <c r="C34" s="1">
        <v>42865</v>
      </c>
      <c r="D34" t="b">
        <v>0</v>
      </c>
    </row>
    <row r="35" spans="1:4" hidden="1" x14ac:dyDescent="0.25">
      <c r="A35" t="s">
        <v>124</v>
      </c>
      <c r="B35" t="s">
        <v>63</v>
      </c>
      <c r="C35" s="1">
        <v>42865</v>
      </c>
      <c r="D35" t="b">
        <v>0</v>
      </c>
    </row>
    <row r="36" spans="1:4" hidden="1" x14ac:dyDescent="0.25">
      <c r="A36" t="s">
        <v>130</v>
      </c>
      <c r="B36" t="s">
        <v>65</v>
      </c>
      <c r="C36" s="1">
        <v>42865</v>
      </c>
      <c r="D36" t="b">
        <v>0</v>
      </c>
    </row>
    <row r="37" spans="1:4" hidden="1" x14ac:dyDescent="0.25">
      <c r="A37" t="s">
        <v>126</v>
      </c>
      <c r="B37" t="s">
        <v>62</v>
      </c>
      <c r="C37" s="1">
        <v>42865</v>
      </c>
      <c r="D37" t="b">
        <v>0</v>
      </c>
    </row>
    <row r="38" spans="1:4" x14ac:dyDescent="0.25">
      <c r="A38" t="s">
        <v>6</v>
      </c>
      <c r="B38" t="s">
        <v>226</v>
      </c>
      <c r="C38" s="1">
        <v>45861</v>
      </c>
      <c r="D38" t="b">
        <v>1</v>
      </c>
    </row>
  </sheetData>
  <autoFilter ref="A1:D38" xr:uid="{00000000-0001-0000-0200-000000000000}">
    <filterColumn colId="3">
      <filters>
        <filter val="TRUE"/>
      </filters>
    </filterColumn>
  </autoFilter>
  <sortState xmlns:xlrd2="http://schemas.microsoft.com/office/spreadsheetml/2017/richdata2" ref="A13:B21">
    <sortCondition ref="A13:A2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06551-F2B6-478A-80DA-2B3DCC126070}">
  <dimension ref="A1:C19"/>
  <sheetViews>
    <sheetView workbookViewId="0"/>
  </sheetViews>
  <sheetFormatPr defaultRowHeight="15" x14ac:dyDescent="0.25"/>
  <cols>
    <col min="2" max="2" width="26.5703125" customWidth="1"/>
  </cols>
  <sheetData>
    <row r="1" spans="1:3" x14ac:dyDescent="0.25">
      <c r="A1" s="7" t="s">
        <v>78</v>
      </c>
      <c r="B1" t="s">
        <v>79</v>
      </c>
    </row>
    <row r="2" spans="1:3" x14ac:dyDescent="0.25">
      <c r="B2" t="s">
        <v>80</v>
      </c>
    </row>
    <row r="3" spans="1:3" x14ac:dyDescent="0.25">
      <c r="B3" t="s">
        <v>146</v>
      </c>
    </row>
    <row r="4" spans="1:3" x14ac:dyDescent="0.25">
      <c r="B4" t="s">
        <v>89</v>
      </c>
    </row>
    <row r="5" spans="1:3" x14ac:dyDescent="0.25">
      <c r="B5" t="s">
        <v>214</v>
      </c>
    </row>
    <row r="7" spans="1:3" x14ac:dyDescent="0.25">
      <c r="A7" s="7" t="s">
        <v>81</v>
      </c>
      <c r="B7" t="s">
        <v>82</v>
      </c>
    </row>
    <row r="8" spans="1:3" x14ac:dyDescent="0.25">
      <c r="B8" t="s">
        <v>225</v>
      </c>
    </row>
    <row r="9" spans="1:3" x14ac:dyDescent="0.25">
      <c r="B9" t="s">
        <v>229</v>
      </c>
    </row>
    <row r="11" spans="1:3" x14ac:dyDescent="0.25">
      <c r="A11" s="7" t="s">
        <v>215</v>
      </c>
    </row>
    <row r="12" spans="1:3" x14ac:dyDescent="0.25">
      <c r="B12" t="s">
        <v>84</v>
      </c>
      <c r="C12" t="s">
        <v>1</v>
      </c>
    </row>
    <row r="13" spans="1:3" x14ac:dyDescent="0.25">
      <c r="B13" t="s">
        <v>90</v>
      </c>
    </row>
    <row r="14" spans="1:3" x14ac:dyDescent="0.25">
      <c r="B14" t="s">
        <v>91</v>
      </c>
    </row>
    <row r="15" spans="1:3" x14ac:dyDescent="0.25">
      <c r="B15" t="s">
        <v>92</v>
      </c>
    </row>
    <row r="16" spans="1:3" x14ac:dyDescent="0.25">
      <c r="B16" t="s">
        <v>102</v>
      </c>
    </row>
    <row r="17" spans="2:3" x14ac:dyDescent="0.25">
      <c r="B17" t="s">
        <v>149</v>
      </c>
    </row>
    <row r="18" spans="2:3" x14ac:dyDescent="0.25">
      <c r="B18" t="s">
        <v>223</v>
      </c>
    </row>
    <row r="19" spans="2:3" x14ac:dyDescent="0.25">
      <c r="B19" t="s">
        <v>217</v>
      </c>
      <c r="C19" t="s">
        <v>218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Intro</vt:lpstr>
      <vt:lpstr>Status</vt:lpstr>
      <vt:lpstr>ChaptersxOwner</vt:lpstr>
      <vt:lpstr>Department</vt:lpstr>
      <vt:lpstr>Notes</vt:lpstr>
      <vt:lpstr>Database</vt:lpstr>
      <vt:lpstr>Date_Released</vt:lpstr>
      <vt:lpstr>Days_Overdue</vt:lpstr>
      <vt:lpstr>Status!ExternalData_1</vt:lpstr>
      <vt:lpstr>Owner</vt:lpstr>
      <vt:lpstr>Revision_Status_Note</vt:lpstr>
      <vt:lpstr>Status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wheiser</dc:creator>
  <cp:lastModifiedBy>Heiser, Wayne</cp:lastModifiedBy>
  <dcterms:created xsi:type="dcterms:W3CDTF">2017-02-23T23:45:37Z</dcterms:created>
  <dcterms:modified xsi:type="dcterms:W3CDTF">2026-01-08T02:50:40Z</dcterms:modified>
</cp:coreProperties>
</file>